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формы по труду" sheetId="1" r:id="rId1"/>
    <sheet name="разработочная таблица" sheetId="2" r:id="rId2"/>
    <sheet name="поселения" sheetId="3" r:id="rId3"/>
    <sheet name="МО г.Пугачев" sheetId="4" r:id="rId4"/>
  </sheets>
  <definedNames>
    <definedName name="_xlnm.Print_Titles" localSheetId="1">'разработочная таблица'!$A:$A,'разработочная таблица'!$4:$4</definedName>
    <definedName name="_xlnm.Print_Titles" localSheetId="0">'формы по труду'!$5:$6</definedName>
    <definedName name="_xlnm.Print_Area" localSheetId="2">'поселения'!$A$1:$H$208</definedName>
    <definedName name="_xlnm.Print_Area" localSheetId="1">'разработочная таблица'!$A$1:$L$64</definedName>
    <definedName name="_xlnm.Print_Area" localSheetId="0">'формы по труду'!$A$1:$H$39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uchuskinaoa</author>
  </authors>
  <commentList>
    <comment ref="M5" authorId="0">
      <text>
        <r>
          <rPr>
            <b/>
            <sz val="8"/>
            <rFont val="Tahoma"/>
            <family val="2"/>
          </rPr>
          <t>uchuskinaoa:</t>
        </r>
        <r>
          <rPr>
            <sz val="8"/>
            <rFont val="Tahoma"/>
            <family val="2"/>
          </rPr>
          <t xml:space="preserve">
29252370
</t>
        </r>
      </text>
    </comment>
    <comment ref="N5" authorId="0">
      <text>
        <r>
          <rPr>
            <b/>
            <sz val="8"/>
            <rFont val="Tahoma"/>
            <family val="2"/>
          </rPr>
          <t>uchuskinaoa:</t>
        </r>
        <r>
          <rPr>
            <sz val="8"/>
            <rFont val="Tahoma"/>
            <family val="2"/>
          </rPr>
          <t xml:space="preserve">
29252370
</t>
        </r>
      </text>
    </comment>
  </commentList>
</comments>
</file>

<file path=xl/sharedStrings.xml><?xml version="1.0" encoding="utf-8"?>
<sst xmlns="http://schemas.openxmlformats.org/spreadsheetml/2006/main" count="365" uniqueCount="84">
  <si>
    <t>Выплаты социального характера</t>
  </si>
  <si>
    <t>Показатели по труду</t>
  </si>
  <si>
    <t>Исполнитель:</t>
  </si>
  <si>
    <t>Прогноз</t>
  </si>
  <si>
    <t>телефон:</t>
  </si>
  <si>
    <t>в % к предыдущему году</t>
  </si>
  <si>
    <t>в бюджетной сфере</t>
  </si>
  <si>
    <t>Численность предпринимателей *)</t>
  </si>
  <si>
    <t>Чистый доход предпринимателей *)</t>
  </si>
  <si>
    <t>Строительство</t>
  </si>
  <si>
    <t>Образование</t>
  </si>
  <si>
    <t>ед.изм.</t>
  </si>
  <si>
    <t>Среднесписочная численность работающих в экономике - всего:</t>
  </si>
  <si>
    <t>Фонд начисленной заработной платы работающих в экономике - всего:</t>
  </si>
  <si>
    <t>Среднемесячная заработная плата всего:</t>
  </si>
  <si>
    <t xml:space="preserve">в том числе:                                                                                                                                                       </t>
  </si>
  <si>
    <t>в том числе:</t>
  </si>
  <si>
    <t>Бюджетная сфера</t>
  </si>
  <si>
    <t>бюджетная сфера</t>
  </si>
  <si>
    <t>(с учетом военнослужащих)</t>
  </si>
  <si>
    <t>Прогноз представить в разрезе поселений и с пояснительной запиской</t>
  </si>
  <si>
    <t>Численность работающих всего:</t>
  </si>
  <si>
    <t>Рыболовство, рыбоводство</t>
  </si>
  <si>
    <t>Добыча полезных ископаемых</t>
  </si>
  <si>
    <t>Обрабатывающие производства</t>
  </si>
  <si>
    <t>из них</t>
  </si>
  <si>
    <t>Социальная сфера</t>
  </si>
  <si>
    <t>Среднемесячная заработная плата работающих всего:</t>
  </si>
  <si>
    <t>ком. 1006</t>
  </si>
  <si>
    <t xml:space="preserve">Прочие виды деятельности </t>
  </si>
  <si>
    <t>ФОТ работающих всего:</t>
  </si>
  <si>
    <t xml:space="preserve">Численность детей до 18 лет, </t>
  </si>
  <si>
    <t>человек</t>
  </si>
  <si>
    <t>социальная сфера</t>
  </si>
  <si>
    <t>Растениеводство и животноводство, охота и предоставление услуг в этих областях</t>
  </si>
  <si>
    <t>Обеспечение электрической энергией, газом и паром; кондиционирование воздуха</t>
  </si>
  <si>
    <t>Транспортировка и хранение</t>
  </si>
  <si>
    <t>Деятельность в области информации и связи</t>
  </si>
  <si>
    <t>Деятельность в области здравоохранения и социальных услуг</t>
  </si>
  <si>
    <t>Деятельность в области культуры,спорта, организации досуга и развлечений</t>
  </si>
  <si>
    <t>Торговля оптовая и розничная; ремонт автотранспортных средств и мотоциклов</t>
  </si>
  <si>
    <t>2022 год</t>
  </si>
  <si>
    <t>2022 прогноз</t>
  </si>
  <si>
    <t>2022 к 2021</t>
  </si>
  <si>
    <t>2023 прогноз</t>
  </si>
  <si>
    <t>2023 к 2022</t>
  </si>
  <si>
    <t>Разработочная таблица к прогнозу на 2021-2023 годы.</t>
  </si>
  <si>
    <t>Власова Яна Владимировна 26-36-81</t>
  </si>
  <si>
    <t>Фомина Ирина Анатольевна 26-05-16</t>
  </si>
  <si>
    <t>2019 год отчет</t>
  </si>
  <si>
    <t>2023 год</t>
  </si>
  <si>
    <t>884574 2-28-15</t>
  </si>
  <si>
    <t>по Пугачевскому муниципальному району</t>
  </si>
  <si>
    <t>чел.</t>
  </si>
  <si>
    <t>в том числе</t>
  </si>
  <si>
    <t>МО г.Пугачев</t>
  </si>
  <si>
    <t>Давыдовское МО</t>
  </si>
  <si>
    <t>Заволжское МО</t>
  </si>
  <si>
    <t>Клинцовское МО</t>
  </si>
  <si>
    <t>Краснореченское МО</t>
  </si>
  <si>
    <t>Надеждинское МО</t>
  </si>
  <si>
    <t>Рахмановское МО</t>
  </si>
  <si>
    <t>Преображенское МО</t>
  </si>
  <si>
    <t>Старопорубежское МО</t>
  </si>
  <si>
    <t>тыс.руб.</t>
  </si>
  <si>
    <t>руб.</t>
  </si>
  <si>
    <t>Чапаевское МО</t>
  </si>
  <si>
    <t>Численность детей до 18 лет</t>
  </si>
  <si>
    <t>*) Численность и доход физических лиц получающих доходы от предпринимательской и иной деятельности облагаемой налогом на доходы физических лиц (предприниматели осуществляющие деятельность без образования юридического лица, частные нотариусы, иностранные физ.лица, имеющие постоянное место жительства в районе и др.)</t>
  </si>
  <si>
    <t>Начальник отдела экономического развития, промышленности и торговли администрации района</t>
  </si>
  <si>
    <t>8-845-74-22815</t>
  </si>
  <si>
    <t>по муниципальному образованию г. Пугачев</t>
  </si>
  <si>
    <t>2020 год отчет</t>
  </si>
  <si>
    <t>2021 год         оценка</t>
  </si>
  <si>
    <t>2024 год</t>
  </si>
  <si>
    <t>Прогноз социально-экономического развития муниципального образования города Пугачева на 2022 - 2024 гг.</t>
  </si>
  <si>
    <t>2020 к 2019</t>
  </si>
  <si>
    <t>оценка 2021г.</t>
  </si>
  <si>
    <t>2021к 2020</t>
  </si>
  <si>
    <t>2024 прогноз</t>
  </si>
  <si>
    <t>2024 к 2023</t>
  </si>
  <si>
    <t>Прогноз социально-экономического развития Пугачевского муниципального района на 2022-2024 годы</t>
  </si>
  <si>
    <t>Богатырева Е.И.</t>
  </si>
  <si>
    <t>Е.И. Богатырева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</si>
</sst>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00"/>
    <numFmt numFmtId="176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172" fontId="4" fillId="0" borderId="10" xfId="0" applyNumberFormat="1" applyFont="1" applyBorder="1" applyAlignment="1">
      <alignment/>
    </xf>
    <xf numFmtId="172" fontId="9" fillId="34" borderId="10" xfId="0" applyNumberFormat="1" applyFont="1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1" fontId="9" fillId="33" borderId="10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 vertical="center" wrapText="1"/>
    </xf>
    <xf numFmtId="3" fontId="4" fillId="0" borderId="13" xfId="0" applyNumberFormat="1" applyFont="1" applyBorder="1" applyAlignment="1" applyProtection="1">
      <alignment vertical="center" wrapText="1"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left" vertical="center" wrapText="1" indent="6"/>
    </xf>
    <xf numFmtId="0" fontId="3" fillId="0" borderId="16" xfId="0" applyFont="1" applyBorder="1" applyAlignment="1">
      <alignment horizontal="left" vertical="center" wrapText="1" indent="6"/>
    </xf>
    <xf numFmtId="0" fontId="7" fillId="0" borderId="16" xfId="0" applyFont="1" applyBorder="1" applyAlignment="1">
      <alignment horizontal="left" vertical="center" wrapText="1" indent="6"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1" fontId="9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9" fillId="33" borderId="0" xfId="0" applyNumberFormat="1" applyFont="1" applyFill="1" applyAlignment="1">
      <alignment/>
    </xf>
    <xf numFmtId="1" fontId="9" fillId="0" borderId="0" xfId="0" applyNumberFormat="1" applyFont="1" applyAlignment="1">
      <alignment/>
    </xf>
    <xf numFmtId="1" fontId="9" fillId="0" borderId="10" xfId="0" applyNumberFormat="1" applyFont="1" applyFill="1" applyBorder="1" applyAlignment="1" applyProtection="1">
      <alignment/>
      <protection locked="0"/>
    </xf>
    <xf numFmtId="1" fontId="9" fillId="33" borderId="10" xfId="0" applyNumberFormat="1" applyFont="1" applyFill="1" applyBorder="1" applyAlignment="1" applyProtection="1">
      <alignment/>
      <protection locked="0"/>
    </xf>
    <xf numFmtId="172" fontId="9" fillId="0" borderId="1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0" fontId="4" fillId="0" borderId="10" xfId="0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0" fontId="4" fillId="0" borderId="17" xfId="0" applyFont="1" applyBorder="1" applyAlignment="1">
      <alignment horizontal="right" wrapText="1" indent="1"/>
    </xf>
    <xf numFmtId="2" fontId="9" fillId="34" borderId="10" xfId="0" applyNumberFormat="1" applyFont="1" applyFill="1" applyBorder="1" applyAlignment="1" applyProtection="1">
      <alignment/>
      <protection/>
    </xf>
    <xf numFmtId="172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4" fillId="35" borderId="0" xfId="0" applyNumberFormat="1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2" fontId="4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" fontId="9" fillId="34" borderId="10" xfId="0" applyNumberFormat="1" applyFont="1" applyFill="1" applyBorder="1" applyAlignment="1" applyProtection="1">
      <alignment/>
      <protection locked="0"/>
    </xf>
    <xf numFmtId="1" fontId="4" fillId="36" borderId="10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center" vertical="center" wrapText="1"/>
    </xf>
    <xf numFmtId="172" fontId="4" fillId="36" borderId="1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/>
    </xf>
    <xf numFmtId="172" fontId="4" fillId="0" borderId="10" xfId="0" applyNumberFormat="1" applyFont="1" applyBorder="1" applyAlignment="1">
      <alignment horizontal="right" vertical="center" wrapText="1"/>
    </xf>
    <xf numFmtId="172" fontId="4" fillId="0" borderId="15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vertical="center" wrapText="1"/>
    </xf>
    <xf numFmtId="172" fontId="4" fillId="0" borderId="15" xfId="0" applyNumberFormat="1" applyFont="1" applyBorder="1" applyAlignment="1">
      <alignment vertical="center" wrapText="1"/>
    </xf>
    <xf numFmtId="1" fontId="4" fillId="35" borderId="0" xfId="0" applyNumberFormat="1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7" sqref="A37"/>
    </sheetView>
  </sheetViews>
  <sheetFormatPr defaultColWidth="33.625" defaultRowHeight="12.75"/>
  <cols>
    <col min="1" max="1" width="73.75390625" style="2" customWidth="1"/>
    <col min="2" max="2" width="9.75390625" style="3" customWidth="1"/>
    <col min="3" max="3" width="14.875" style="3" customWidth="1"/>
    <col min="4" max="8" width="14.875" style="2" customWidth="1"/>
    <col min="9" max="9" width="17.00390625" style="2" customWidth="1"/>
    <col min="10" max="16384" width="33.625" style="2" customWidth="1"/>
  </cols>
  <sheetData>
    <row r="1" ht="22.5">
      <c r="B1" s="7" t="s">
        <v>1</v>
      </c>
    </row>
    <row r="3" spans="1:8" ht="20.25">
      <c r="A3" s="114" t="s">
        <v>52</v>
      </c>
      <c r="B3" s="114"/>
      <c r="C3" s="114"/>
      <c r="D3" s="114"/>
      <c r="E3" s="114"/>
      <c r="F3" s="114"/>
      <c r="G3" s="114"/>
      <c r="H3" s="114"/>
    </row>
    <row r="4" spans="7:8" ht="16.5" thickBot="1">
      <c r="G4" s="119" t="s">
        <v>19</v>
      </c>
      <c r="H4" s="119"/>
    </row>
    <row r="5" spans="1:8" ht="15.75" customHeight="1">
      <c r="A5" s="115"/>
      <c r="B5" s="110" t="s">
        <v>11</v>
      </c>
      <c r="C5" s="117" t="s">
        <v>49</v>
      </c>
      <c r="D5" s="110" t="s">
        <v>72</v>
      </c>
      <c r="E5" s="110" t="s">
        <v>73</v>
      </c>
      <c r="F5" s="110" t="s">
        <v>3</v>
      </c>
      <c r="G5" s="110"/>
      <c r="H5" s="112"/>
    </row>
    <row r="6" spans="1:8" ht="15.75">
      <c r="A6" s="116"/>
      <c r="B6" s="111"/>
      <c r="C6" s="118"/>
      <c r="D6" s="111"/>
      <c r="E6" s="111"/>
      <c r="F6" s="5" t="s">
        <v>41</v>
      </c>
      <c r="G6" s="5" t="s">
        <v>50</v>
      </c>
      <c r="H6" s="29" t="s">
        <v>74</v>
      </c>
    </row>
    <row r="7" spans="1:8" ht="40.5">
      <c r="A7" s="30" t="s">
        <v>12</v>
      </c>
      <c r="B7" s="4"/>
      <c r="C7" s="50">
        <f>'разработочная таблица'!B5</f>
        <v>11153</v>
      </c>
      <c r="D7" s="47">
        <f>'разработочная таблица'!C5</f>
        <v>11158</v>
      </c>
      <c r="E7" s="47">
        <f>'разработочная таблица'!E5</f>
        <v>11243</v>
      </c>
      <c r="F7" s="47">
        <f>'разработочная таблица'!G5</f>
        <v>11243.267362016515</v>
      </c>
      <c r="G7" s="47">
        <f>'разработочная таблица'!I5</f>
        <v>11243.267362016515</v>
      </c>
      <c r="H7" s="48">
        <f>'разработочная таблица'!K5</f>
        <v>11243.267362016515</v>
      </c>
    </row>
    <row r="8" spans="1:8" ht="18.75">
      <c r="A8" s="32" t="s">
        <v>5</v>
      </c>
      <c r="B8" s="4"/>
      <c r="C8" s="49"/>
      <c r="D8" s="20">
        <f>D7/C7*100</f>
        <v>100.04483098717833</v>
      </c>
      <c r="E8" s="20">
        <f>E7/D7*100</f>
        <v>100.76178526617674</v>
      </c>
      <c r="F8" s="20">
        <f>F7/E7*100</f>
        <v>100.0023780309216</v>
      </c>
      <c r="G8" s="20">
        <f>G7/F7*100</f>
        <v>100</v>
      </c>
      <c r="H8" s="33">
        <f>H7/G7*100</f>
        <v>100</v>
      </c>
    </row>
    <row r="9" spans="1:8" ht="18.75">
      <c r="A9" s="34" t="s">
        <v>15</v>
      </c>
      <c r="B9" s="4"/>
      <c r="C9" s="49"/>
      <c r="D9" s="6"/>
      <c r="E9" s="6"/>
      <c r="F9" s="6"/>
      <c r="G9" s="6"/>
      <c r="H9" s="31"/>
    </row>
    <row r="10" spans="1:8" ht="18.75">
      <c r="A10" s="35" t="s">
        <v>18</v>
      </c>
      <c r="B10" s="4"/>
      <c r="C10" s="50">
        <f>'разработочная таблица'!B14</f>
        <v>4955</v>
      </c>
      <c r="D10" s="47">
        <f>'разработочная таблица'!C14</f>
        <v>4959</v>
      </c>
      <c r="E10" s="47">
        <f>'разработочная таблица'!E14</f>
        <v>4974</v>
      </c>
      <c r="F10" s="47">
        <f>'разработочная таблица'!G14</f>
        <v>4974</v>
      </c>
      <c r="G10" s="47">
        <f>'разработочная таблица'!I14</f>
        <v>4974</v>
      </c>
      <c r="H10" s="48">
        <f>'разработочная таблица'!K14</f>
        <v>4974</v>
      </c>
    </row>
    <row r="11" spans="1:8" ht="18.75">
      <c r="A11" s="32" t="s">
        <v>5</v>
      </c>
      <c r="B11" s="4"/>
      <c r="C11" s="49"/>
      <c r="D11" s="20">
        <f>D10/C10*100</f>
        <v>100.08072653884965</v>
      </c>
      <c r="E11" s="20">
        <f>E10/D10*100</f>
        <v>100.30248033877798</v>
      </c>
      <c r="F11" s="20">
        <f>F10/E10*100</f>
        <v>100</v>
      </c>
      <c r="G11" s="20">
        <f>G10/F10*100</f>
        <v>100</v>
      </c>
      <c r="H11" s="33">
        <f>H10/G10*100</f>
        <v>100</v>
      </c>
    </row>
    <row r="12" spans="1:8" ht="18.75">
      <c r="A12" s="35" t="s">
        <v>33</v>
      </c>
      <c r="B12" s="4"/>
      <c r="C12" s="50">
        <f>'разработочная таблица'!B16</f>
        <v>3957</v>
      </c>
      <c r="D12" s="47">
        <f>'разработочная таблица'!C16</f>
        <v>3959</v>
      </c>
      <c r="E12" s="47">
        <f>'разработочная таблица'!E16</f>
        <v>3973</v>
      </c>
      <c r="F12" s="47">
        <f>'разработочная таблица'!G16</f>
        <v>3973</v>
      </c>
      <c r="G12" s="47">
        <f>'разработочная таблица'!I16</f>
        <v>3973</v>
      </c>
      <c r="H12" s="48">
        <f>'разработочная таблица'!K16</f>
        <v>3973</v>
      </c>
    </row>
    <row r="13" spans="1:8" ht="18.75">
      <c r="A13" s="32" t="s">
        <v>5</v>
      </c>
      <c r="B13" s="4"/>
      <c r="C13" s="4"/>
      <c r="D13" s="20">
        <f>D12/C12*100</f>
        <v>100.05054334091483</v>
      </c>
      <c r="E13" s="20">
        <f>E12/D12*100</f>
        <v>100.35362465269006</v>
      </c>
      <c r="F13" s="20">
        <f>F12/E12*100</f>
        <v>100</v>
      </c>
      <c r="G13" s="20">
        <f>G12/F12*100</f>
        <v>100</v>
      </c>
      <c r="H13" s="33">
        <f>H12/G12*100</f>
        <v>100</v>
      </c>
    </row>
    <row r="14" spans="1:8" ht="40.5">
      <c r="A14" s="30" t="s">
        <v>13</v>
      </c>
      <c r="B14" s="4"/>
      <c r="C14" s="55">
        <f>'разработочная таблица'!B23</f>
        <v>3158662.8000000003</v>
      </c>
      <c r="D14" s="98">
        <f>'разработочная таблица'!C23</f>
        <v>3525258.9</v>
      </c>
      <c r="E14" s="47">
        <f>'разработочная таблица'!E23</f>
        <v>3828815.988</v>
      </c>
      <c r="F14" s="47">
        <f>'разработочная таблица'!G23</f>
        <v>4100662.0979999998</v>
      </c>
      <c r="G14" s="47">
        <f>'разработочная таблица'!I23</f>
        <v>4400010.20552</v>
      </c>
      <c r="H14" s="48">
        <f>'разработочная таблица'!K23</f>
        <v>4730010.971674241</v>
      </c>
    </row>
    <row r="15" spans="1:8" ht="18.75">
      <c r="A15" s="32" t="s">
        <v>5</v>
      </c>
      <c r="B15" s="4"/>
      <c r="C15" s="4"/>
      <c r="D15" s="20">
        <f>D14/C14*100</f>
        <v>111.60605367562499</v>
      </c>
      <c r="E15" s="20">
        <f>E14/D14*100</f>
        <v>108.610916151435</v>
      </c>
      <c r="F15" s="20">
        <f>F14/E14*100</f>
        <v>107.10000456673814</v>
      </c>
      <c r="G15" s="20">
        <f>G14/F14*100</f>
        <v>107.29999449762029</v>
      </c>
      <c r="H15" s="33">
        <f>H14/G14*100</f>
        <v>107.5000000168236</v>
      </c>
    </row>
    <row r="16" spans="1:8" ht="20.25">
      <c r="A16" s="36" t="s">
        <v>16</v>
      </c>
      <c r="B16" s="4"/>
      <c r="C16" s="4"/>
      <c r="D16" s="6"/>
      <c r="E16" s="6"/>
      <c r="F16" s="6"/>
      <c r="G16" s="6"/>
      <c r="H16" s="31"/>
    </row>
    <row r="17" spans="1:8" ht="18.75">
      <c r="A17" s="35" t="s">
        <v>18</v>
      </c>
      <c r="B17" s="4"/>
      <c r="C17" s="51">
        <f>'разработочная таблица'!B32</f>
        <v>1487841</v>
      </c>
      <c r="D17" s="20">
        <f>'разработочная таблица'!C32</f>
        <v>1660571.7</v>
      </c>
      <c r="E17" s="20">
        <f>'разработочная таблица'!E32</f>
        <v>1803549.7</v>
      </c>
      <c r="F17" s="20">
        <f>'разработочная таблица'!G32</f>
        <v>1875691.688</v>
      </c>
      <c r="G17" s="20">
        <f>'разработочная таблица'!I32</f>
        <v>1950719.3555200002</v>
      </c>
      <c r="H17" s="33">
        <f>'разработочная таблица'!K32</f>
        <v>2022895.97167424</v>
      </c>
    </row>
    <row r="18" spans="1:8" ht="18.75">
      <c r="A18" s="32" t="s">
        <v>5</v>
      </c>
      <c r="B18" s="4"/>
      <c r="C18" s="49"/>
      <c r="D18" s="20">
        <f>D17/C17*100</f>
        <v>111.60948649754914</v>
      </c>
      <c r="E18" s="20">
        <f>E17/D17*100</f>
        <v>108.610167209281</v>
      </c>
      <c r="F18" s="20">
        <f>F17/E17*100</f>
        <v>104</v>
      </c>
      <c r="G18" s="20">
        <f>G17/F17*100</f>
        <v>104</v>
      </c>
      <c r="H18" s="33">
        <f>H17/G17*100</f>
        <v>103.69999999999999</v>
      </c>
    </row>
    <row r="19" spans="1:8" ht="18.75">
      <c r="A19" s="35" t="s">
        <v>33</v>
      </c>
      <c r="B19" s="4"/>
      <c r="C19" s="50">
        <f>'разработочная таблица'!B34</f>
        <v>983909.9</v>
      </c>
      <c r="D19" s="47">
        <f>'разработочная таблица'!C34</f>
        <v>1098043.5</v>
      </c>
      <c r="E19" s="47">
        <f>'разработочная таблица'!E34</f>
        <v>1192475.2</v>
      </c>
      <c r="F19" s="47">
        <f>'разработочная таблица'!G34</f>
        <v>1240174.208</v>
      </c>
      <c r="G19" s="47">
        <f>'разработочная таблица'!I34</f>
        <v>1289781.17632</v>
      </c>
      <c r="H19" s="48">
        <f>'разработочная таблица'!K34</f>
        <v>1337503.07984384</v>
      </c>
    </row>
    <row r="20" spans="1:8" ht="18.75">
      <c r="A20" s="32" t="s">
        <v>5</v>
      </c>
      <c r="B20" s="4"/>
      <c r="C20" s="49"/>
      <c r="D20" s="20">
        <f>D19/C19*100</f>
        <v>111.60000524438264</v>
      </c>
      <c r="E20" s="20">
        <f>E19/D19*100</f>
        <v>108.59999626608598</v>
      </c>
      <c r="F20" s="20">
        <f>F19/E19*100</f>
        <v>104</v>
      </c>
      <c r="G20" s="20">
        <f>G19/F19*100</f>
        <v>104</v>
      </c>
      <c r="H20" s="33">
        <f>H19/G19*100</f>
        <v>103.69999999999999</v>
      </c>
    </row>
    <row r="21" spans="1:8" ht="20.25">
      <c r="A21" s="30" t="s">
        <v>14</v>
      </c>
      <c r="B21" s="4"/>
      <c r="C21" s="51">
        <f>'разработочная таблица'!B41</f>
        <v>23600.99524791536</v>
      </c>
      <c r="D21" s="102">
        <f>'разработочная таблица'!C41</f>
        <v>26328.336171356874</v>
      </c>
      <c r="E21" s="102">
        <f>'разработочная таблица'!E41</f>
        <v>28379.258116161167</v>
      </c>
      <c r="F21" s="102">
        <f>'разработочная таблица'!G41</f>
        <v>30393.463972443602</v>
      </c>
      <c r="G21" s="102">
        <f>'разработочная таблица'!I41</f>
        <v>32612.185170068187</v>
      </c>
      <c r="H21" s="103">
        <f>'разработочная таблица'!K41</f>
        <v>35058.099063309855</v>
      </c>
    </row>
    <row r="22" spans="1:8" ht="18.75">
      <c r="A22" s="32" t="s">
        <v>5</v>
      </c>
      <c r="B22" s="4"/>
      <c r="C22" s="49"/>
      <c r="D22" s="20">
        <f>D21/C21*100</f>
        <v>111.55604200073898</v>
      </c>
      <c r="E22" s="20">
        <f>E21/D21*100</f>
        <v>107.78978941721175</v>
      </c>
      <c r="F22" s="20">
        <f>F21/E21*100</f>
        <v>107.09745775607644</v>
      </c>
      <c r="G22" s="20">
        <f>G21/F21*100</f>
        <v>107.29999449762029</v>
      </c>
      <c r="H22" s="33">
        <f>H21/G21*100</f>
        <v>107.50000001682363</v>
      </c>
    </row>
    <row r="23" spans="1:8" ht="18.75">
      <c r="A23" s="35" t="s">
        <v>6</v>
      </c>
      <c r="B23" s="4"/>
      <c r="C23" s="52">
        <f>'разработочная таблица'!B50</f>
        <v>25022.55297679112</v>
      </c>
      <c r="D23" s="104">
        <f>'разработочная таблица'!C50</f>
        <v>27905.016132284734</v>
      </c>
      <c r="E23" s="104">
        <f>'разработочная таблица'!E50</f>
        <v>30216.286355716395</v>
      </c>
      <c r="F23" s="104">
        <f>'разработочная таблица'!G50</f>
        <v>31424.937809945044</v>
      </c>
      <c r="G23" s="104">
        <f>'разработочная таблица'!I50</f>
        <v>32681.93532234285</v>
      </c>
      <c r="H23" s="105">
        <f>'разработочная таблица'!K50</f>
        <v>33891.16692926953</v>
      </c>
    </row>
    <row r="24" spans="1:8" ht="18.75">
      <c r="A24" s="32" t="s">
        <v>5</v>
      </c>
      <c r="B24" s="4"/>
      <c r="C24" s="4"/>
      <c r="D24" s="20">
        <f>D23/C23*100</f>
        <v>111.51946069678482</v>
      </c>
      <c r="E24" s="20">
        <f>E23/D23*100</f>
        <v>108.28263353253409</v>
      </c>
      <c r="F24" s="20">
        <f>F23/E23*100</f>
        <v>103.99999999999999</v>
      </c>
      <c r="G24" s="20">
        <f>G23/F23*100</f>
        <v>104.00000000000003</v>
      </c>
      <c r="H24" s="33">
        <f>H23/G23*100</f>
        <v>103.69999999999997</v>
      </c>
    </row>
    <row r="25" spans="1:8" ht="18.75">
      <c r="A25" s="35" t="s">
        <v>33</v>
      </c>
      <c r="B25" s="4"/>
      <c r="C25" s="51">
        <f>'разработочная таблица'!B52</f>
        <v>20720.87229382529</v>
      </c>
      <c r="D25" s="20">
        <f>'разработочная таблица'!C52</f>
        <v>23112.812578934074</v>
      </c>
      <c r="E25" s="20">
        <f>'разработочная таблица'!E52</f>
        <v>25012.064770534438</v>
      </c>
      <c r="F25" s="20">
        <f>'разработочная таблица'!G52</f>
        <v>26012.54736135582</v>
      </c>
      <c r="G25" s="20">
        <f>'разработочная таблица'!I52</f>
        <v>27053.049255810052</v>
      </c>
      <c r="H25" s="33">
        <f>'разработочная таблица'!K52</f>
        <v>28054.012078275027</v>
      </c>
    </row>
    <row r="26" spans="1:8" ht="18.75">
      <c r="A26" s="32" t="s">
        <v>5</v>
      </c>
      <c r="B26" s="4"/>
      <c r="C26" s="49"/>
      <c r="D26" s="20">
        <f>D25/C25*100</f>
        <v>111.54362736853298</v>
      </c>
      <c r="E26" s="20">
        <f>E25/D25*100</f>
        <v>108.21731316824426</v>
      </c>
      <c r="F26" s="20">
        <f>F25/E25*100</f>
        <v>104.00000000000003</v>
      </c>
      <c r="G26" s="20">
        <f>G25/F25*100</f>
        <v>104</v>
      </c>
      <c r="H26" s="33">
        <f>H25/G25*100</f>
        <v>103.70000000000002</v>
      </c>
    </row>
    <row r="27" spans="1:8" ht="20.25">
      <c r="A27" s="30" t="s">
        <v>0</v>
      </c>
      <c r="B27" s="4"/>
      <c r="C27" s="49">
        <v>32003</v>
      </c>
      <c r="D27" s="6">
        <v>29870</v>
      </c>
      <c r="E27" s="6">
        <v>31603</v>
      </c>
      <c r="F27" s="47">
        <v>33847</v>
      </c>
      <c r="G27" s="47">
        <v>36318</v>
      </c>
      <c r="H27" s="48">
        <v>39042</v>
      </c>
    </row>
    <row r="28" spans="1:8" ht="18.75">
      <c r="A28" s="32" t="s">
        <v>5</v>
      </c>
      <c r="B28" s="4"/>
      <c r="C28" s="49"/>
      <c r="D28" s="20">
        <f>D27/C27*100</f>
        <v>93.33499984376465</v>
      </c>
      <c r="E28" s="20">
        <f>E27/D27*100</f>
        <v>105.80180783394711</v>
      </c>
      <c r="F28" s="20">
        <f>F27/E27*100</f>
        <v>107.10059171597632</v>
      </c>
      <c r="G28" s="20">
        <f>G27/F27*100</f>
        <v>107.30049930569918</v>
      </c>
      <c r="H28" s="33">
        <f>H27/G27*100</f>
        <v>107.50041301833801</v>
      </c>
    </row>
    <row r="29" spans="1:8" ht="20.25">
      <c r="A29" s="30" t="s">
        <v>7</v>
      </c>
      <c r="B29" s="4"/>
      <c r="C29" s="49">
        <v>28</v>
      </c>
      <c r="D29" s="6">
        <v>28</v>
      </c>
      <c r="E29" s="6">
        <v>28</v>
      </c>
      <c r="F29" s="6">
        <v>28</v>
      </c>
      <c r="G29" s="6">
        <v>28</v>
      </c>
      <c r="H29" s="31">
        <v>28</v>
      </c>
    </row>
    <row r="30" spans="1:8" ht="18.75">
      <c r="A30" s="32" t="s">
        <v>5</v>
      </c>
      <c r="B30" s="4"/>
      <c r="C30" s="49"/>
      <c r="D30" s="20">
        <f>D29/C29*100</f>
        <v>100</v>
      </c>
      <c r="E30" s="20">
        <f>E29/D29*100</f>
        <v>100</v>
      </c>
      <c r="F30" s="20">
        <f>F29/E29*100</f>
        <v>100</v>
      </c>
      <c r="G30" s="20">
        <f>G29/F29*100</f>
        <v>100</v>
      </c>
      <c r="H30" s="33">
        <f>H29/G29*100</f>
        <v>100</v>
      </c>
    </row>
    <row r="31" spans="1:8" ht="20.25">
      <c r="A31" s="30" t="s">
        <v>8</v>
      </c>
      <c r="B31" s="4"/>
      <c r="C31" s="49">
        <v>25865</v>
      </c>
      <c r="D31" s="6">
        <v>26977.2</v>
      </c>
      <c r="E31" s="6">
        <v>28460.9</v>
      </c>
      <c r="F31" s="6">
        <v>29542.4</v>
      </c>
      <c r="G31" s="6">
        <v>30694.6</v>
      </c>
      <c r="H31" s="31">
        <v>31891.7</v>
      </c>
    </row>
    <row r="32" spans="1:8" ht="18.75">
      <c r="A32" s="32" t="s">
        <v>5</v>
      </c>
      <c r="B32" s="4"/>
      <c r="C32" s="4"/>
      <c r="D32" s="20">
        <f>D31/C31*100</f>
        <v>104.30001933114248</v>
      </c>
      <c r="E32" s="20">
        <f>E31/D31*100</f>
        <v>105.49982948563972</v>
      </c>
      <c r="F32" s="20">
        <f>F31/E31*100</f>
        <v>103.79995010698889</v>
      </c>
      <c r="G32" s="20">
        <f>G31/F31*100</f>
        <v>103.90015706239166</v>
      </c>
      <c r="H32" s="20">
        <f>H31/G31*100</f>
        <v>103.90003453376164</v>
      </c>
    </row>
    <row r="33" spans="1:8" ht="16.5" thickBot="1">
      <c r="A33" s="26" t="s">
        <v>31</v>
      </c>
      <c r="B33" s="27" t="s">
        <v>32</v>
      </c>
      <c r="C33" s="27">
        <v>10987</v>
      </c>
      <c r="D33" s="27">
        <v>10877</v>
      </c>
      <c r="E33" s="27">
        <v>10754</v>
      </c>
      <c r="F33" s="27">
        <v>10599</v>
      </c>
      <c r="G33" s="28">
        <v>10448</v>
      </c>
      <c r="H33" s="53">
        <v>10280</v>
      </c>
    </row>
    <row r="34" spans="1:8" ht="15.75">
      <c r="A34" s="113"/>
      <c r="B34" s="113"/>
      <c r="C34" s="113"/>
      <c r="D34" s="113"/>
      <c r="E34" s="113"/>
      <c r="F34" s="113"/>
      <c r="G34" s="113"/>
      <c r="H34" s="113"/>
    </row>
    <row r="35" spans="1:8" ht="15.75" hidden="1">
      <c r="A35" s="109" t="s">
        <v>20</v>
      </c>
      <c r="B35" s="109"/>
      <c r="C35" s="109"/>
      <c r="D35" s="109"/>
      <c r="E35" s="109"/>
      <c r="F35" s="109"/>
      <c r="G35" s="109"/>
      <c r="H35" s="109"/>
    </row>
    <row r="36" spans="2:7" ht="18.75">
      <c r="B36" s="1" t="s">
        <v>2</v>
      </c>
      <c r="F36" s="1" t="s">
        <v>4</v>
      </c>
      <c r="G36" s="2" t="s">
        <v>51</v>
      </c>
    </row>
    <row r="37" ht="15.75">
      <c r="A37" s="38" t="s">
        <v>47</v>
      </c>
    </row>
    <row r="38" ht="15.75">
      <c r="A38" s="38" t="s">
        <v>48</v>
      </c>
    </row>
    <row r="39" ht="15.75">
      <c r="A39" s="38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35:H35"/>
    <mergeCell ref="E5:E6"/>
    <mergeCell ref="F5:H5"/>
    <mergeCell ref="A34:H34"/>
    <mergeCell ref="A3:H3"/>
    <mergeCell ref="A5:A6"/>
    <mergeCell ref="B5:B6"/>
    <mergeCell ref="C5:C6"/>
    <mergeCell ref="D5:D6"/>
    <mergeCell ref="G4:H4"/>
  </mergeCells>
  <printOptions/>
  <pageMargins left="0.03937007874015748" right="0.03937007874015748" top="0.03937007874015748" bottom="0.03937007874015748" header="0.07874015748031496" footer="0.07874015748031496"/>
  <pageSetup fitToHeight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SheetLayoutView="100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2" sqref="I32"/>
    </sheetView>
  </sheetViews>
  <sheetFormatPr defaultColWidth="9.00390625" defaultRowHeight="12.75"/>
  <cols>
    <col min="1" max="1" width="43.125" style="10" customWidth="1"/>
    <col min="2" max="2" width="8.75390625" style="10" customWidth="1"/>
    <col min="3" max="3" width="8.375" style="10" customWidth="1"/>
    <col min="4" max="4" width="7.625" style="10" customWidth="1"/>
    <col min="5" max="5" width="10.25390625" style="10" bestFit="1" customWidth="1"/>
    <col min="6" max="6" width="7.75390625" style="10" customWidth="1"/>
    <col min="7" max="7" width="10.375" style="10" bestFit="1" customWidth="1"/>
    <col min="8" max="8" width="8.00390625" style="10" customWidth="1"/>
    <col min="9" max="9" width="9.375" style="10" bestFit="1" customWidth="1"/>
    <col min="10" max="10" width="8.25390625" style="10" customWidth="1"/>
    <col min="11" max="11" width="10.00390625" style="10" bestFit="1" customWidth="1"/>
    <col min="12" max="12" width="8.625" style="10" customWidth="1"/>
    <col min="13" max="13" width="9.125" style="10" customWidth="1"/>
    <col min="14" max="14" width="12.125" style="40" bestFit="1" customWidth="1"/>
    <col min="15" max="16384" width="9.125" style="10" customWidth="1"/>
  </cols>
  <sheetData>
    <row r="1" spans="2:12" ht="15.75">
      <c r="B1" s="37" t="s">
        <v>46</v>
      </c>
      <c r="C1" s="37"/>
      <c r="D1" s="37"/>
      <c r="E1" s="37"/>
      <c r="F1" s="37"/>
      <c r="G1" s="37"/>
      <c r="H1" s="18"/>
      <c r="I1" s="18"/>
      <c r="J1" s="18"/>
      <c r="K1" s="18"/>
      <c r="L1" s="18"/>
    </row>
    <row r="2" spans="1:14" s="2" customFormat="1" ht="15.75">
      <c r="A2" s="121" t="s">
        <v>52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N2" s="41"/>
    </row>
    <row r="3" spans="2:12" ht="15.75" customHeight="1">
      <c r="B3" s="17"/>
      <c r="C3" s="17"/>
      <c r="D3" s="17"/>
      <c r="E3" s="17"/>
      <c r="F3" s="17"/>
      <c r="G3" s="17"/>
      <c r="H3" s="17"/>
      <c r="I3" s="120" t="s">
        <v>19</v>
      </c>
      <c r="J3" s="120"/>
      <c r="K3" s="120"/>
      <c r="L3" s="120"/>
    </row>
    <row r="4" spans="1:12" ht="25.5">
      <c r="A4" s="8"/>
      <c r="B4" s="9">
        <v>2019</v>
      </c>
      <c r="C4" s="9">
        <v>2020</v>
      </c>
      <c r="D4" s="9" t="s">
        <v>76</v>
      </c>
      <c r="E4" s="9" t="s">
        <v>77</v>
      </c>
      <c r="F4" s="9" t="s">
        <v>78</v>
      </c>
      <c r="G4" s="9" t="s">
        <v>42</v>
      </c>
      <c r="H4" s="9" t="s">
        <v>43</v>
      </c>
      <c r="I4" s="9" t="s">
        <v>44</v>
      </c>
      <c r="J4" s="9" t="s">
        <v>45</v>
      </c>
      <c r="K4" s="9" t="s">
        <v>79</v>
      </c>
      <c r="L4" s="9" t="s">
        <v>80</v>
      </c>
    </row>
    <row r="5" spans="1:14" s="12" customFormat="1" ht="12.75">
      <c r="A5" s="11" t="s">
        <v>21</v>
      </c>
      <c r="B5" s="25">
        <f>B6+B7+B8+B9+B10+B11+B12+B13+B14+B22+B21</f>
        <v>11153</v>
      </c>
      <c r="C5" s="25">
        <f>C6+C7+C8+C9+C10+C11+C12+C13+C14+C22+C21</f>
        <v>11158</v>
      </c>
      <c r="D5" s="21">
        <f>C5/B5*100</f>
        <v>100.04483098717833</v>
      </c>
      <c r="E5" s="25">
        <f>E6+E7+E8+E9+E10+E11+E12+E13+E14+E22+E21</f>
        <v>11243</v>
      </c>
      <c r="F5" s="21">
        <f>E5/C5*100</f>
        <v>100.76178526617674</v>
      </c>
      <c r="G5" s="25">
        <f>G6+G7+G8+G9+G10+G11+G12+G13+G14+G22+G21</f>
        <v>11243.267362016515</v>
      </c>
      <c r="H5" s="21">
        <f>G5/E5*100</f>
        <v>100.0023780309216</v>
      </c>
      <c r="I5" s="25">
        <f>I6+I7+I8+I9+I10+I11+I12+I13+I14+I22+I21</f>
        <v>11243.267362016515</v>
      </c>
      <c r="J5" s="22">
        <f>I5/G5*100</f>
        <v>100</v>
      </c>
      <c r="K5" s="25">
        <f>K6+K7+K8+K9+K10+K11+K12+K13+K14+K22+K21</f>
        <v>11243.267362016515</v>
      </c>
      <c r="L5" s="22">
        <f>K5/I5*100</f>
        <v>100</v>
      </c>
      <c r="N5" s="42"/>
    </row>
    <row r="6" spans="1:12" ht="24">
      <c r="A6" s="13" t="s">
        <v>34</v>
      </c>
      <c r="B6" s="44">
        <v>1526</v>
      </c>
      <c r="C6" s="24">
        <v>1527</v>
      </c>
      <c r="D6" s="21">
        <f aca="true" t="shared" si="0" ref="D6:D58">C6/B6*100</f>
        <v>100.06553079947575</v>
      </c>
      <c r="E6" s="44">
        <v>1539</v>
      </c>
      <c r="F6" s="21">
        <f aca="true" t="shared" si="1" ref="F6:F58">E6/C6*100</f>
        <v>100.78585461689586</v>
      </c>
      <c r="G6" s="44">
        <v>1538.8342459800085</v>
      </c>
      <c r="H6" s="21">
        <f aca="true" t="shared" si="2" ref="H6:H58">G6/E6*100</f>
        <v>99.98922975828516</v>
      </c>
      <c r="I6" s="44">
        <v>1538.8342459800085</v>
      </c>
      <c r="J6" s="22">
        <f aca="true" t="shared" si="3" ref="J6:J58">I6/G6*100</f>
        <v>100</v>
      </c>
      <c r="K6" s="44">
        <v>1538.8342459800085</v>
      </c>
      <c r="L6" s="22">
        <f aca="true" t="shared" si="4" ref="L6:L58">K6/I6*100</f>
        <v>100</v>
      </c>
    </row>
    <row r="7" spans="1:12" ht="12.75">
      <c r="A7" s="14" t="s">
        <v>22</v>
      </c>
      <c r="B7" s="44">
        <v>0</v>
      </c>
      <c r="C7" s="24">
        <v>0</v>
      </c>
      <c r="D7" s="21">
        <v>0</v>
      </c>
      <c r="E7" s="44">
        <v>0</v>
      </c>
      <c r="F7" s="21">
        <v>0</v>
      </c>
      <c r="G7" s="44">
        <v>0</v>
      </c>
      <c r="H7" s="21">
        <v>0</v>
      </c>
      <c r="I7" s="44">
        <v>0</v>
      </c>
      <c r="J7" s="22">
        <v>0</v>
      </c>
      <c r="K7" s="44">
        <v>0</v>
      </c>
      <c r="L7" s="22">
        <v>0</v>
      </c>
    </row>
    <row r="8" spans="1:12" ht="12.75">
      <c r="A8" s="13" t="s">
        <v>23</v>
      </c>
      <c r="B8" s="44">
        <v>129</v>
      </c>
      <c r="C8" s="24">
        <v>129</v>
      </c>
      <c r="D8" s="21">
        <f t="shared" si="0"/>
        <v>100</v>
      </c>
      <c r="E8" s="44">
        <v>135</v>
      </c>
      <c r="F8" s="21">
        <f t="shared" si="1"/>
        <v>104.65116279069768</v>
      </c>
      <c r="G8" s="44">
        <v>135.43311603650588</v>
      </c>
      <c r="H8" s="21">
        <f t="shared" si="2"/>
        <v>100.32082669370806</v>
      </c>
      <c r="I8" s="44">
        <f aca="true" t="shared" si="5" ref="I8:I13">G8</f>
        <v>135.43311603650588</v>
      </c>
      <c r="J8" s="22">
        <f t="shared" si="3"/>
        <v>100</v>
      </c>
      <c r="K8" s="44">
        <v>135.43311603650588</v>
      </c>
      <c r="L8" s="22">
        <f t="shared" si="4"/>
        <v>100</v>
      </c>
    </row>
    <row r="9" spans="1:12" ht="12.75">
      <c r="A9" s="13" t="s">
        <v>24</v>
      </c>
      <c r="B9" s="44">
        <v>896</v>
      </c>
      <c r="C9" s="24">
        <v>896</v>
      </c>
      <c r="D9" s="21">
        <f t="shared" si="0"/>
        <v>100</v>
      </c>
      <c r="E9" s="44">
        <v>913</v>
      </c>
      <c r="F9" s="21">
        <f t="shared" si="1"/>
        <v>101.89732142857142</v>
      </c>
      <c r="G9" s="44">
        <f aca="true" t="shared" si="6" ref="G9:G14">E9</f>
        <v>913</v>
      </c>
      <c r="H9" s="21">
        <f t="shared" si="2"/>
        <v>100</v>
      </c>
      <c r="I9" s="44">
        <f t="shared" si="5"/>
        <v>913</v>
      </c>
      <c r="J9" s="22">
        <f t="shared" si="3"/>
        <v>100</v>
      </c>
      <c r="K9" s="44">
        <f>I9</f>
        <v>913</v>
      </c>
      <c r="L9" s="22">
        <f t="shared" si="4"/>
        <v>100</v>
      </c>
    </row>
    <row r="10" spans="1:12" ht="24">
      <c r="A10" s="13" t="s">
        <v>35</v>
      </c>
      <c r="B10" s="44">
        <v>937</v>
      </c>
      <c r="C10" s="24">
        <v>937</v>
      </c>
      <c r="D10" s="21">
        <f t="shared" si="0"/>
        <v>100</v>
      </c>
      <c r="E10" s="44">
        <v>949</v>
      </c>
      <c r="F10" s="21">
        <f t="shared" si="1"/>
        <v>101.28068303094983</v>
      </c>
      <c r="G10" s="44">
        <f t="shared" si="6"/>
        <v>949</v>
      </c>
      <c r="H10" s="21">
        <f t="shared" si="2"/>
        <v>100</v>
      </c>
      <c r="I10" s="44">
        <f t="shared" si="5"/>
        <v>949</v>
      </c>
      <c r="J10" s="22">
        <f t="shared" si="3"/>
        <v>100</v>
      </c>
      <c r="K10" s="44">
        <f>I10</f>
        <v>949</v>
      </c>
      <c r="L10" s="22">
        <f t="shared" si="4"/>
        <v>100</v>
      </c>
    </row>
    <row r="11" spans="1:12" ht="12.75">
      <c r="A11" s="13" t="s">
        <v>9</v>
      </c>
      <c r="B11" s="44">
        <v>467</v>
      </c>
      <c r="C11" s="24">
        <v>467</v>
      </c>
      <c r="D11" s="21">
        <f t="shared" si="0"/>
        <v>100</v>
      </c>
      <c r="E11" s="44">
        <v>473</v>
      </c>
      <c r="F11" s="21">
        <f t="shared" si="1"/>
        <v>101.28479657387581</v>
      </c>
      <c r="G11" s="44">
        <f t="shared" si="6"/>
        <v>473</v>
      </c>
      <c r="H11" s="21">
        <f t="shared" si="2"/>
        <v>100</v>
      </c>
      <c r="I11" s="44">
        <f t="shared" si="5"/>
        <v>473</v>
      </c>
      <c r="J11" s="22">
        <f t="shared" si="3"/>
        <v>100</v>
      </c>
      <c r="K11" s="44">
        <f>I11</f>
        <v>473</v>
      </c>
      <c r="L11" s="22">
        <f t="shared" si="4"/>
        <v>100</v>
      </c>
    </row>
    <row r="12" spans="1:12" ht="12.75">
      <c r="A12" s="13" t="s">
        <v>36</v>
      </c>
      <c r="B12" s="44">
        <v>845</v>
      </c>
      <c r="C12" s="24">
        <v>845</v>
      </c>
      <c r="D12" s="21">
        <f t="shared" si="0"/>
        <v>100</v>
      </c>
      <c r="E12" s="44">
        <v>849</v>
      </c>
      <c r="F12" s="21">
        <f t="shared" si="1"/>
        <v>100.4733727810651</v>
      </c>
      <c r="G12" s="44">
        <f t="shared" si="6"/>
        <v>849</v>
      </c>
      <c r="H12" s="21">
        <f t="shared" si="2"/>
        <v>100</v>
      </c>
      <c r="I12" s="44">
        <f t="shared" si="5"/>
        <v>849</v>
      </c>
      <c r="J12" s="22">
        <f t="shared" si="3"/>
        <v>100</v>
      </c>
      <c r="K12" s="44">
        <f>I12</f>
        <v>849</v>
      </c>
      <c r="L12" s="22">
        <f t="shared" si="4"/>
        <v>100</v>
      </c>
    </row>
    <row r="13" spans="1:12" ht="12.75">
      <c r="A13" s="13" t="s">
        <v>37</v>
      </c>
      <c r="B13" s="44">
        <v>194</v>
      </c>
      <c r="C13" s="24">
        <v>194</v>
      </c>
      <c r="D13" s="21">
        <f t="shared" si="0"/>
        <v>100</v>
      </c>
      <c r="E13" s="44">
        <v>197</v>
      </c>
      <c r="F13" s="21">
        <f t="shared" si="1"/>
        <v>101.5463917525773</v>
      </c>
      <c r="G13" s="44">
        <f t="shared" si="6"/>
        <v>197</v>
      </c>
      <c r="H13" s="21">
        <f t="shared" si="2"/>
        <v>100</v>
      </c>
      <c r="I13" s="44">
        <f t="shared" si="5"/>
        <v>197</v>
      </c>
      <c r="J13" s="22">
        <f t="shared" si="3"/>
        <v>100</v>
      </c>
      <c r="K13" s="44">
        <f>I13</f>
        <v>197</v>
      </c>
      <c r="L13" s="22">
        <f t="shared" si="4"/>
        <v>100</v>
      </c>
    </row>
    <row r="14" spans="1:14" s="12" customFormat="1" ht="12.75">
      <c r="A14" s="15" t="s">
        <v>17</v>
      </c>
      <c r="B14" s="23">
        <v>4955</v>
      </c>
      <c r="C14" s="23">
        <v>4959</v>
      </c>
      <c r="D14" s="21">
        <f t="shared" si="0"/>
        <v>100.08072653884965</v>
      </c>
      <c r="E14" s="45">
        <v>4974</v>
      </c>
      <c r="F14" s="21">
        <f t="shared" si="1"/>
        <v>100.30248033877798</v>
      </c>
      <c r="G14" s="93">
        <f t="shared" si="6"/>
        <v>4974</v>
      </c>
      <c r="H14" s="21">
        <f t="shared" si="2"/>
        <v>100</v>
      </c>
      <c r="I14" s="45">
        <v>4974</v>
      </c>
      <c r="J14" s="22">
        <f t="shared" si="3"/>
        <v>100</v>
      </c>
      <c r="K14" s="45">
        <v>4974</v>
      </c>
      <c r="L14" s="22">
        <f t="shared" si="4"/>
        <v>100</v>
      </c>
      <c r="N14" s="40"/>
    </row>
    <row r="15" spans="1:14" s="12" customFormat="1" ht="12.75">
      <c r="A15" s="19" t="s">
        <v>16</v>
      </c>
      <c r="B15" s="24"/>
      <c r="C15" s="24"/>
      <c r="D15" s="21"/>
      <c r="E15" s="24"/>
      <c r="F15" s="21"/>
      <c r="G15" s="24"/>
      <c r="H15" s="21"/>
      <c r="I15" s="24"/>
      <c r="J15" s="22"/>
      <c r="K15" s="24"/>
      <c r="L15" s="22"/>
      <c r="N15" s="40"/>
    </row>
    <row r="16" spans="1:14" s="12" customFormat="1" ht="12.75">
      <c r="A16" s="19" t="s">
        <v>26</v>
      </c>
      <c r="B16" s="22">
        <f>B18+B19+B20</f>
        <v>3957</v>
      </c>
      <c r="C16" s="22">
        <f>C18+C19+C20</f>
        <v>3959</v>
      </c>
      <c r="D16" s="21">
        <f t="shared" si="0"/>
        <v>100.05054334091483</v>
      </c>
      <c r="E16" s="22">
        <f>E18+E19+E20</f>
        <v>3973</v>
      </c>
      <c r="F16" s="21">
        <f t="shared" si="1"/>
        <v>100.35362465269006</v>
      </c>
      <c r="G16" s="22">
        <f>G18+G19+G20</f>
        <v>3973</v>
      </c>
      <c r="H16" s="21">
        <f t="shared" si="2"/>
        <v>100</v>
      </c>
      <c r="I16" s="22">
        <f>I18+I19+I20</f>
        <v>3973</v>
      </c>
      <c r="J16" s="22">
        <f t="shared" si="3"/>
        <v>100</v>
      </c>
      <c r="K16" s="22">
        <f>K18+K19+K20</f>
        <v>3973</v>
      </c>
      <c r="L16" s="22">
        <f t="shared" si="4"/>
        <v>100</v>
      </c>
      <c r="N16" s="40"/>
    </row>
    <row r="17" spans="1:12" ht="12.75">
      <c r="A17" s="13" t="s">
        <v>25</v>
      </c>
      <c r="B17" s="24"/>
      <c r="C17" s="24"/>
      <c r="D17" s="21"/>
      <c r="E17" s="24"/>
      <c r="F17" s="21"/>
      <c r="G17" s="24"/>
      <c r="H17" s="21"/>
      <c r="I17" s="24"/>
      <c r="J17" s="22"/>
      <c r="K17" s="24"/>
      <c r="L17" s="22"/>
    </row>
    <row r="18" spans="1:12" ht="12.75">
      <c r="A18" s="13" t="s">
        <v>10</v>
      </c>
      <c r="B18" s="24">
        <v>2238</v>
      </c>
      <c r="C18" s="24">
        <v>2240</v>
      </c>
      <c r="D18" s="21">
        <f t="shared" si="0"/>
        <v>100.0893655049151</v>
      </c>
      <c r="E18" s="44">
        <v>2250</v>
      </c>
      <c r="F18" s="21">
        <f t="shared" si="1"/>
        <v>100.44642857142858</v>
      </c>
      <c r="G18" s="44">
        <f>E18</f>
        <v>2250</v>
      </c>
      <c r="H18" s="21">
        <f t="shared" si="2"/>
        <v>100</v>
      </c>
      <c r="I18" s="44">
        <f>G18</f>
        <v>2250</v>
      </c>
      <c r="J18" s="22">
        <f t="shared" si="3"/>
        <v>100</v>
      </c>
      <c r="K18" s="44">
        <f>I18</f>
        <v>2250</v>
      </c>
      <c r="L18" s="22">
        <f t="shared" si="4"/>
        <v>100</v>
      </c>
    </row>
    <row r="19" spans="1:12" ht="24">
      <c r="A19" s="13" t="s">
        <v>38</v>
      </c>
      <c r="B19" s="24">
        <v>1460</v>
      </c>
      <c r="C19" s="24">
        <v>1460</v>
      </c>
      <c r="D19" s="21">
        <f t="shared" si="0"/>
        <v>100</v>
      </c>
      <c r="E19" s="44">
        <v>1463</v>
      </c>
      <c r="F19" s="21">
        <f t="shared" si="1"/>
        <v>100.2054794520548</v>
      </c>
      <c r="G19" s="44">
        <f>E19</f>
        <v>1463</v>
      </c>
      <c r="H19" s="21">
        <f t="shared" si="2"/>
        <v>100</v>
      </c>
      <c r="I19" s="44">
        <f>G19</f>
        <v>1463</v>
      </c>
      <c r="J19" s="22">
        <f t="shared" si="3"/>
        <v>100</v>
      </c>
      <c r="K19" s="44">
        <f>I19</f>
        <v>1463</v>
      </c>
      <c r="L19" s="22">
        <f t="shared" si="4"/>
        <v>100</v>
      </c>
    </row>
    <row r="20" spans="1:12" ht="24">
      <c r="A20" s="13" t="s">
        <v>39</v>
      </c>
      <c r="B20" s="24">
        <v>259</v>
      </c>
      <c r="C20" s="24">
        <v>259</v>
      </c>
      <c r="D20" s="21">
        <f t="shared" si="0"/>
        <v>100</v>
      </c>
      <c r="E20" s="44">
        <v>260</v>
      </c>
      <c r="F20" s="21">
        <f t="shared" si="1"/>
        <v>100.38610038610038</v>
      </c>
      <c r="G20" s="44">
        <f>E20</f>
        <v>260</v>
      </c>
      <c r="H20" s="21">
        <f t="shared" si="2"/>
        <v>100</v>
      </c>
      <c r="I20" s="44">
        <f>G20</f>
        <v>260</v>
      </c>
      <c r="J20" s="22">
        <f t="shared" si="3"/>
        <v>100</v>
      </c>
      <c r="K20" s="44">
        <f>I20</f>
        <v>260</v>
      </c>
      <c r="L20" s="22">
        <f t="shared" si="4"/>
        <v>100</v>
      </c>
    </row>
    <row r="21" spans="1:12" ht="24">
      <c r="A21" s="13" t="s">
        <v>40</v>
      </c>
      <c r="B21" s="24">
        <v>547</v>
      </c>
      <c r="C21" s="24">
        <v>547</v>
      </c>
      <c r="D21" s="21">
        <f t="shared" si="0"/>
        <v>100</v>
      </c>
      <c r="E21" s="44">
        <v>549</v>
      </c>
      <c r="F21" s="21">
        <f t="shared" si="1"/>
        <v>100.36563071297988</v>
      </c>
      <c r="G21" s="44">
        <f>E21</f>
        <v>549</v>
      </c>
      <c r="H21" s="21">
        <f t="shared" si="2"/>
        <v>100</v>
      </c>
      <c r="I21" s="44">
        <f>G21</f>
        <v>549</v>
      </c>
      <c r="J21" s="22">
        <f t="shared" si="3"/>
        <v>100</v>
      </c>
      <c r="K21" s="44">
        <f>I21</f>
        <v>549</v>
      </c>
      <c r="L21" s="22">
        <f t="shared" si="4"/>
        <v>100</v>
      </c>
    </row>
    <row r="22" spans="1:12" ht="12.75">
      <c r="A22" s="13" t="s">
        <v>29</v>
      </c>
      <c r="B22" s="24">
        <v>657</v>
      </c>
      <c r="C22" s="24">
        <v>657</v>
      </c>
      <c r="D22" s="21">
        <f t="shared" si="0"/>
        <v>100</v>
      </c>
      <c r="E22" s="44">
        <v>665</v>
      </c>
      <c r="F22" s="21">
        <f t="shared" si="1"/>
        <v>101.21765601217656</v>
      </c>
      <c r="G22" s="44">
        <f>E22</f>
        <v>665</v>
      </c>
      <c r="H22" s="21">
        <f t="shared" si="2"/>
        <v>100</v>
      </c>
      <c r="I22" s="44">
        <f>G22</f>
        <v>665</v>
      </c>
      <c r="J22" s="22">
        <f t="shared" si="3"/>
        <v>100</v>
      </c>
      <c r="K22" s="44">
        <f>I22</f>
        <v>665</v>
      </c>
      <c r="L22" s="22">
        <f t="shared" si="4"/>
        <v>100</v>
      </c>
    </row>
    <row r="23" spans="1:14" s="12" customFormat="1" ht="12.75">
      <c r="A23" s="11" t="s">
        <v>30</v>
      </c>
      <c r="B23" s="21">
        <f>B24+B25+B26+B27+B28+B29+B30+B31+B32+B39+B40</f>
        <v>3158662.8000000003</v>
      </c>
      <c r="C23" s="21">
        <f>C24+C25+C26+C27+C28+C29+C30+C31+C32+C39+C40</f>
        <v>3525258.9</v>
      </c>
      <c r="D23" s="21">
        <f t="shared" si="0"/>
        <v>111.60605367562499</v>
      </c>
      <c r="E23" s="96">
        <f>E24+E25+E26+E27+E28+E29+E30+E31+E32+E39+E40</f>
        <v>3828815.988</v>
      </c>
      <c r="F23" s="21">
        <f t="shared" si="1"/>
        <v>108.610916151435</v>
      </c>
      <c r="G23" s="96">
        <f>G24+G25+G26+G27+G28+G29+G30+G31+G32+G39+G40</f>
        <v>4100662.0979999998</v>
      </c>
      <c r="H23" s="21">
        <f t="shared" si="2"/>
        <v>107.10000456673814</v>
      </c>
      <c r="I23" s="96">
        <f>I24+I25+I26+I27+I28+I29+I30+I31+I32+I39+I40</f>
        <v>4400010.20552</v>
      </c>
      <c r="J23" s="54">
        <f t="shared" si="3"/>
        <v>107.29999449762029</v>
      </c>
      <c r="K23" s="96">
        <f>K24+K25+K26+K27+K28+K29+K30+K31+K32+K39+K40</f>
        <v>4730010.971674241</v>
      </c>
      <c r="L23" s="21">
        <f t="shared" si="4"/>
        <v>107.5000000168236</v>
      </c>
      <c r="N23" s="40"/>
    </row>
    <row r="24" spans="1:12" ht="24">
      <c r="A24" s="13" t="s">
        <v>34</v>
      </c>
      <c r="B24" s="44">
        <v>294271.6</v>
      </c>
      <c r="C24" s="44">
        <v>330905.9</v>
      </c>
      <c r="D24" s="21">
        <f t="shared" si="0"/>
        <v>112.44914561921708</v>
      </c>
      <c r="E24" s="44">
        <v>361680.1</v>
      </c>
      <c r="F24" s="21">
        <f t="shared" si="1"/>
        <v>109.29998528282509</v>
      </c>
      <c r="G24" s="44">
        <v>392299.1</v>
      </c>
      <c r="H24" s="21">
        <f t="shared" si="2"/>
        <v>108.46576850647851</v>
      </c>
      <c r="I24" s="44">
        <v>437363.6</v>
      </c>
      <c r="J24" s="21">
        <f t="shared" si="3"/>
        <v>111.48728100574282</v>
      </c>
      <c r="K24" s="44">
        <v>488972.5</v>
      </c>
      <c r="L24" s="21">
        <f t="shared" si="4"/>
        <v>111.79999890251497</v>
      </c>
    </row>
    <row r="25" spans="1:12" ht="12.75">
      <c r="A25" s="14" t="s">
        <v>22</v>
      </c>
      <c r="B25" s="44">
        <v>0</v>
      </c>
      <c r="C25" s="44">
        <v>0</v>
      </c>
      <c r="D25" s="21">
        <v>0</v>
      </c>
      <c r="E25" s="44">
        <v>0</v>
      </c>
      <c r="F25" s="21">
        <v>0</v>
      </c>
      <c r="G25" s="44">
        <v>0</v>
      </c>
      <c r="H25" s="21">
        <v>0</v>
      </c>
      <c r="I25" s="44">
        <v>0</v>
      </c>
      <c r="J25" s="21">
        <v>0</v>
      </c>
      <c r="K25" s="44">
        <v>0</v>
      </c>
      <c r="L25" s="21">
        <v>0</v>
      </c>
    </row>
    <row r="26" spans="1:12" ht="12.75">
      <c r="A26" s="13" t="s">
        <v>23</v>
      </c>
      <c r="B26" s="44">
        <v>39277.3</v>
      </c>
      <c r="C26" s="44">
        <v>41834.6</v>
      </c>
      <c r="D26" s="21">
        <f t="shared" si="0"/>
        <v>106.51088542236864</v>
      </c>
      <c r="E26" s="44">
        <v>44988</v>
      </c>
      <c r="F26" s="21">
        <f t="shared" si="1"/>
        <v>107.53777973256587</v>
      </c>
      <c r="G26" s="44">
        <v>49425.11</v>
      </c>
      <c r="H26" s="21">
        <f t="shared" si="2"/>
        <v>109.86287454432293</v>
      </c>
      <c r="I26" s="44">
        <v>54329.7</v>
      </c>
      <c r="J26" s="21">
        <f t="shared" si="3"/>
        <v>109.92327584096424</v>
      </c>
      <c r="K26" s="44">
        <v>59608.9</v>
      </c>
      <c r="L26" s="21">
        <f t="shared" si="4"/>
        <v>109.71696880343534</v>
      </c>
    </row>
    <row r="27" spans="1:12" ht="12.75">
      <c r="A27" s="13" t="s">
        <v>24</v>
      </c>
      <c r="B27" s="44">
        <v>148857.9</v>
      </c>
      <c r="C27" s="44">
        <v>165125.4</v>
      </c>
      <c r="D27" s="21">
        <f t="shared" si="0"/>
        <v>110.9282073709222</v>
      </c>
      <c r="E27" s="44">
        <v>179921.5</v>
      </c>
      <c r="F27" s="21">
        <f t="shared" si="1"/>
        <v>108.9605233355983</v>
      </c>
      <c r="G27" s="44">
        <v>194955.4</v>
      </c>
      <c r="H27" s="21">
        <f t="shared" si="2"/>
        <v>108.35581072856772</v>
      </c>
      <c r="I27" s="44">
        <v>212916.5</v>
      </c>
      <c r="J27" s="21">
        <f t="shared" si="3"/>
        <v>109.21292767473997</v>
      </c>
      <c r="K27" s="44">
        <v>233073.6</v>
      </c>
      <c r="L27" s="21">
        <f t="shared" si="4"/>
        <v>109.46713852613583</v>
      </c>
    </row>
    <row r="28" spans="1:12" ht="24">
      <c r="A28" s="13" t="s">
        <v>35</v>
      </c>
      <c r="B28" s="44">
        <v>342542.2</v>
      </c>
      <c r="C28" s="44">
        <v>383277</v>
      </c>
      <c r="D28" s="21">
        <f t="shared" si="0"/>
        <v>111.8919070409427</v>
      </c>
      <c r="E28" s="44">
        <v>417005.4</v>
      </c>
      <c r="F28" s="21">
        <f t="shared" si="1"/>
        <v>108.80000626178979</v>
      </c>
      <c r="G28" s="44">
        <v>467548</v>
      </c>
      <c r="H28" s="21">
        <f t="shared" si="2"/>
        <v>112.1203706234979</v>
      </c>
      <c r="I28" s="44">
        <v>518806.5</v>
      </c>
      <c r="J28" s="21">
        <f t="shared" si="3"/>
        <v>110.96325938727148</v>
      </c>
      <c r="K28" s="44">
        <v>574762</v>
      </c>
      <c r="L28" s="21">
        <f t="shared" si="4"/>
        <v>110.7854277076328</v>
      </c>
    </row>
    <row r="29" spans="1:12" ht="12.75">
      <c r="A29" s="13" t="s">
        <v>9</v>
      </c>
      <c r="B29" s="44">
        <v>77475.9</v>
      </c>
      <c r="C29" s="44">
        <v>85463</v>
      </c>
      <c r="D29" s="21">
        <f t="shared" si="0"/>
        <v>110.30914129426054</v>
      </c>
      <c r="E29" s="44">
        <v>92958.188</v>
      </c>
      <c r="F29" s="21">
        <f t="shared" si="1"/>
        <v>108.77009700104139</v>
      </c>
      <c r="G29" s="44">
        <v>103347</v>
      </c>
      <c r="H29" s="21">
        <f t="shared" si="2"/>
        <v>111.1757901305047</v>
      </c>
      <c r="I29" s="44">
        <v>112904.4</v>
      </c>
      <c r="J29" s="21">
        <f t="shared" si="3"/>
        <v>109.24787366832128</v>
      </c>
      <c r="K29" s="44">
        <v>123994.7</v>
      </c>
      <c r="L29" s="21">
        <f t="shared" si="4"/>
        <v>109.82273498641328</v>
      </c>
    </row>
    <row r="30" spans="1:12" ht="12.75">
      <c r="A30" s="13" t="s">
        <v>36</v>
      </c>
      <c r="B30" s="44">
        <v>395711.4</v>
      </c>
      <c r="C30" s="44">
        <v>443613.9</v>
      </c>
      <c r="D30" s="21">
        <f t="shared" si="0"/>
        <v>112.10541318748967</v>
      </c>
      <c r="E30" s="44">
        <v>478759.4</v>
      </c>
      <c r="F30" s="21">
        <f t="shared" si="1"/>
        <v>107.92254255333297</v>
      </c>
      <c r="G30" s="44">
        <v>525678</v>
      </c>
      <c r="H30" s="21">
        <f t="shared" si="2"/>
        <v>109.80003734652519</v>
      </c>
      <c r="I30" s="44">
        <v>574990</v>
      </c>
      <c r="J30" s="21">
        <f t="shared" si="3"/>
        <v>109.38064746860246</v>
      </c>
      <c r="K30" s="44">
        <v>633489</v>
      </c>
      <c r="L30" s="21">
        <f t="shared" si="4"/>
        <v>110.17391606810554</v>
      </c>
    </row>
    <row r="31" spans="1:12" ht="12.75">
      <c r="A31" s="13" t="s">
        <v>37</v>
      </c>
      <c r="B31" s="44">
        <v>75948.6</v>
      </c>
      <c r="C31" s="44">
        <v>83758.6</v>
      </c>
      <c r="D31" s="21">
        <f t="shared" si="0"/>
        <v>110.28327052769899</v>
      </c>
      <c r="E31" s="44">
        <v>91296.8</v>
      </c>
      <c r="F31" s="21">
        <f t="shared" si="1"/>
        <v>108.99991165086331</v>
      </c>
      <c r="G31" s="44">
        <v>99978.7</v>
      </c>
      <c r="H31" s="21">
        <f t="shared" si="2"/>
        <v>109.5095337405035</v>
      </c>
      <c r="I31" s="44">
        <v>109776.8</v>
      </c>
      <c r="J31" s="21">
        <f t="shared" si="3"/>
        <v>109.8001874399247</v>
      </c>
      <c r="K31" s="44">
        <v>120591</v>
      </c>
      <c r="L31" s="21">
        <f t="shared" si="4"/>
        <v>109.85107964524381</v>
      </c>
    </row>
    <row r="32" spans="1:14" s="12" customFormat="1" ht="12.75">
      <c r="A32" s="15" t="s">
        <v>17</v>
      </c>
      <c r="B32" s="23">
        <v>1487841</v>
      </c>
      <c r="C32" s="108">
        <v>1660571.7</v>
      </c>
      <c r="D32" s="21">
        <f t="shared" si="0"/>
        <v>111.60948649754914</v>
      </c>
      <c r="E32" s="108">
        <v>1803549.7</v>
      </c>
      <c r="F32" s="21">
        <f t="shared" si="1"/>
        <v>108.610167209281</v>
      </c>
      <c r="G32" s="108">
        <f>E32*104%</f>
        <v>1875691.688</v>
      </c>
      <c r="H32" s="21">
        <f t="shared" si="2"/>
        <v>104</v>
      </c>
      <c r="I32" s="108">
        <f>G32*104%</f>
        <v>1950719.3555200002</v>
      </c>
      <c r="J32" s="21">
        <f t="shared" si="3"/>
        <v>104</v>
      </c>
      <c r="K32" s="45">
        <f>I32*103.7%</f>
        <v>2022895.97167424</v>
      </c>
      <c r="L32" s="22">
        <f t="shared" si="4"/>
        <v>103.69999999999999</v>
      </c>
      <c r="M32" s="23"/>
      <c r="N32" s="40"/>
    </row>
    <row r="33" spans="1:12" ht="12.75">
      <c r="A33" s="19" t="s">
        <v>16</v>
      </c>
      <c r="B33" s="24"/>
      <c r="C33" s="24"/>
      <c r="D33" s="21"/>
      <c r="E33" s="24"/>
      <c r="F33" s="21"/>
      <c r="G33" s="24"/>
      <c r="H33" s="21"/>
      <c r="I33" s="24"/>
      <c r="J33" s="21"/>
      <c r="K33" s="24"/>
      <c r="L33" s="22"/>
    </row>
    <row r="34" spans="1:13" ht="12.75">
      <c r="A34" s="19" t="s">
        <v>26</v>
      </c>
      <c r="B34" s="96">
        <f>B36+B37+B38</f>
        <v>983909.9</v>
      </c>
      <c r="C34" s="96">
        <f>C36+C37+C38</f>
        <v>1098043.5</v>
      </c>
      <c r="D34" s="21">
        <f t="shared" si="0"/>
        <v>111.60000524438264</v>
      </c>
      <c r="E34" s="96">
        <f>E36+E37+E38</f>
        <v>1192475.2</v>
      </c>
      <c r="F34" s="21">
        <f t="shared" si="1"/>
        <v>108.59999626608598</v>
      </c>
      <c r="G34" s="96">
        <f>G36+G37+G38</f>
        <v>1240174.208</v>
      </c>
      <c r="H34" s="21">
        <f t="shared" si="2"/>
        <v>104</v>
      </c>
      <c r="I34" s="96">
        <f>I36+I37+I38</f>
        <v>1289781.17632</v>
      </c>
      <c r="J34" s="21">
        <f t="shared" si="3"/>
        <v>104</v>
      </c>
      <c r="K34" s="96">
        <f>K36+K37+K38</f>
        <v>1337503.07984384</v>
      </c>
      <c r="L34" s="22">
        <f t="shared" si="4"/>
        <v>103.69999999999999</v>
      </c>
      <c r="M34" s="21"/>
    </row>
    <row r="35" spans="1:13" ht="12.75">
      <c r="A35" s="13" t="s">
        <v>25</v>
      </c>
      <c r="B35" s="44"/>
      <c r="C35" s="44"/>
      <c r="D35" s="21"/>
      <c r="E35" s="24"/>
      <c r="F35" s="21"/>
      <c r="G35" s="24"/>
      <c r="H35" s="21"/>
      <c r="I35" s="24"/>
      <c r="J35" s="21"/>
      <c r="K35" s="24"/>
      <c r="L35" s="22"/>
      <c r="M35" s="24"/>
    </row>
    <row r="36" spans="1:13" ht="12.75">
      <c r="A36" s="13" t="s">
        <v>10</v>
      </c>
      <c r="B36" s="44">
        <v>546192</v>
      </c>
      <c r="C36" s="44">
        <v>609550.3</v>
      </c>
      <c r="D36" s="21">
        <f t="shared" si="0"/>
        <v>111.60000512640245</v>
      </c>
      <c r="E36" s="44">
        <v>661971.6</v>
      </c>
      <c r="F36" s="21">
        <f t="shared" si="1"/>
        <v>108.59999576737145</v>
      </c>
      <c r="G36" s="44">
        <f>E36*104%</f>
        <v>688450.464</v>
      </c>
      <c r="H36" s="21">
        <f t="shared" si="2"/>
        <v>104</v>
      </c>
      <c r="I36" s="44">
        <f>G36*104%</f>
        <v>715988.48256</v>
      </c>
      <c r="J36" s="21">
        <f t="shared" si="3"/>
        <v>104</v>
      </c>
      <c r="K36" s="44">
        <f>I36*103.7%</f>
        <v>742480.05641472</v>
      </c>
      <c r="L36" s="22">
        <f t="shared" si="4"/>
        <v>103.69999999999999</v>
      </c>
      <c r="M36" s="46"/>
    </row>
    <row r="37" spans="1:13" ht="24">
      <c r="A37" s="13" t="s">
        <v>38</v>
      </c>
      <c r="B37" s="44">
        <v>372227.6</v>
      </c>
      <c r="C37" s="44">
        <v>415406</v>
      </c>
      <c r="D37" s="21">
        <f t="shared" si="0"/>
        <v>111.59999957015548</v>
      </c>
      <c r="E37" s="44">
        <v>451130.9</v>
      </c>
      <c r="F37" s="21">
        <f t="shared" si="1"/>
        <v>108.59999614834643</v>
      </c>
      <c r="G37" s="44">
        <f>E37*104%</f>
        <v>469176.13600000006</v>
      </c>
      <c r="H37" s="21">
        <f t="shared" si="2"/>
        <v>104</v>
      </c>
      <c r="I37" s="44">
        <f>G37*104%</f>
        <v>487943.1814400001</v>
      </c>
      <c r="J37" s="21">
        <f t="shared" si="3"/>
        <v>104</v>
      </c>
      <c r="K37" s="44">
        <f>I37*103.7%</f>
        <v>505997.07915328006</v>
      </c>
      <c r="L37" s="22">
        <f t="shared" si="4"/>
        <v>103.69999999999999</v>
      </c>
      <c r="M37" s="46"/>
    </row>
    <row r="38" spans="1:13" ht="24">
      <c r="A38" s="13" t="s">
        <v>39</v>
      </c>
      <c r="B38" s="44">
        <v>65490.3</v>
      </c>
      <c r="C38" s="44">
        <v>73087.2</v>
      </c>
      <c r="D38" s="21">
        <f t="shared" si="0"/>
        <v>111.60003847898085</v>
      </c>
      <c r="E38" s="44">
        <v>79372.7</v>
      </c>
      <c r="F38" s="21">
        <f t="shared" si="1"/>
        <v>108.6000010945829</v>
      </c>
      <c r="G38" s="44">
        <f>E38*104%</f>
        <v>82547.608</v>
      </c>
      <c r="H38" s="21">
        <f t="shared" si="2"/>
        <v>104</v>
      </c>
      <c r="I38" s="44">
        <f>G38*104%</f>
        <v>85849.51232</v>
      </c>
      <c r="J38" s="21">
        <f t="shared" si="3"/>
        <v>104</v>
      </c>
      <c r="K38" s="44">
        <f>I38*103.7%</f>
        <v>89025.94427583998</v>
      </c>
      <c r="L38" s="22">
        <f t="shared" si="4"/>
        <v>103.69999999999999</v>
      </c>
      <c r="M38" s="46"/>
    </row>
    <row r="39" spans="1:12" ht="24">
      <c r="A39" s="13" t="s">
        <v>40</v>
      </c>
      <c r="B39" s="44">
        <v>128316.5</v>
      </c>
      <c r="C39" s="44">
        <v>144099</v>
      </c>
      <c r="D39" s="21">
        <f t="shared" si="0"/>
        <v>112.2996652807706</v>
      </c>
      <c r="E39" s="44">
        <v>157491.5</v>
      </c>
      <c r="F39" s="21">
        <f t="shared" si="1"/>
        <v>109.2939576263541</v>
      </c>
      <c r="G39" s="44">
        <v>172669.7</v>
      </c>
      <c r="H39" s="21">
        <f t="shared" si="2"/>
        <v>109.6374724985158</v>
      </c>
      <c r="I39" s="44">
        <v>189191.3</v>
      </c>
      <c r="J39" s="21">
        <f t="shared" si="3"/>
        <v>109.56832611627864</v>
      </c>
      <c r="K39" s="44">
        <v>207819.9</v>
      </c>
      <c r="L39" s="21">
        <f t="shared" si="4"/>
        <v>109.84643585619425</v>
      </c>
    </row>
    <row r="40" spans="1:12" ht="12.75">
      <c r="A40" s="13" t="s">
        <v>29</v>
      </c>
      <c r="B40" s="44">
        <v>168420.4</v>
      </c>
      <c r="C40" s="44">
        <v>186609.8</v>
      </c>
      <c r="D40" s="21">
        <f t="shared" si="0"/>
        <v>110.79999809999264</v>
      </c>
      <c r="E40" s="44">
        <v>201165.4</v>
      </c>
      <c r="F40" s="21">
        <f t="shared" si="1"/>
        <v>107.80001907724032</v>
      </c>
      <c r="G40" s="44">
        <v>219069.4</v>
      </c>
      <c r="H40" s="21">
        <f t="shared" si="2"/>
        <v>108.90013889068399</v>
      </c>
      <c r="I40" s="44">
        <v>239012.05</v>
      </c>
      <c r="J40" s="21">
        <f t="shared" si="3"/>
        <v>109.10334807143308</v>
      </c>
      <c r="K40" s="44">
        <v>264803.4</v>
      </c>
      <c r="L40" s="21">
        <f t="shared" si="4"/>
        <v>110.79081577686148</v>
      </c>
    </row>
    <row r="41" spans="1:12" ht="25.5">
      <c r="A41" s="16" t="s">
        <v>27</v>
      </c>
      <c r="B41" s="21">
        <f>B23*1000/12/B5</f>
        <v>23600.99524791536</v>
      </c>
      <c r="C41" s="21">
        <f>C23*1000/12/C5</f>
        <v>26328.336171356874</v>
      </c>
      <c r="D41" s="21">
        <f t="shared" si="0"/>
        <v>111.55604200073898</v>
      </c>
      <c r="E41" s="21">
        <f>E23*1000/12/E5</f>
        <v>28379.258116161167</v>
      </c>
      <c r="F41" s="21">
        <f t="shared" si="1"/>
        <v>107.78978941721175</v>
      </c>
      <c r="G41" s="21">
        <f>G23/12/G5*1000</f>
        <v>30393.463972443602</v>
      </c>
      <c r="H41" s="21">
        <f t="shared" si="2"/>
        <v>107.09745775607644</v>
      </c>
      <c r="I41" s="21">
        <f>I23/12/I5*1000</f>
        <v>32612.185170068187</v>
      </c>
      <c r="J41" s="21">
        <f t="shared" si="3"/>
        <v>107.29999449762029</v>
      </c>
      <c r="K41" s="21">
        <f>K23/12/K5*1000</f>
        <v>35058.099063309855</v>
      </c>
      <c r="L41" s="54">
        <f t="shared" si="4"/>
        <v>107.50000001682363</v>
      </c>
    </row>
    <row r="42" spans="1:12" ht="24">
      <c r="A42" s="13" t="s">
        <v>34</v>
      </c>
      <c r="B42" s="21">
        <f aca="true" t="shared" si="7" ref="B42:C58">B24*1000/12/B6</f>
        <v>16069.877675840979</v>
      </c>
      <c r="C42" s="21">
        <f t="shared" si="7"/>
        <v>18058.606199519756</v>
      </c>
      <c r="D42" s="21">
        <f t="shared" si="0"/>
        <v>112.37550505234137</v>
      </c>
      <c r="E42" s="21">
        <f aca="true" t="shared" si="8" ref="E42:E58">E24*1000/12/E6</f>
        <v>19584.150963829325</v>
      </c>
      <c r="F42" s="21">
        <f t="shared" si="1"/>
        <v>108.4477436821793</v>
      </c>
      <c r="G42" s="21">
        <f aca="true" t="shared" si="9" ref="G42:G58">G24*1000/12/G6</f>
        <v>21244.387920316258</v>
      </c>
      <c r="H42" s="21">
        <f t="shared" si="2"/>
        <v>108.47745179024244</v>
      </c>
      <c r="I42" s="21">
        <f aca="true" t="shared" si="10" ref="I42:I58">I24*1000/12/I6</f>
        <v>23684.790458673066</v>
      </c>
      <c r="J42" s="21">
        <f t="shared" si="3"/>
        <v>111.48728100574282</v>
      </c>
      <c r="K42" s="21">
        <f aca="true" t="shared" si="11" ref="K42:K58">K24*1000/12/K6</f>
        <v>26479.595472859462</v>
      </c>
      <c r="L42" s="22">
        <f t="shared" si="4"/>
        <v>111.799998902515</v>
      </c>
    </row>
    <row r="43" spans="1:12" ht="12.75">
      <c r="A43" s="14" t="s">
        <v>22</v>
      </c>
      <c r="B43" s="96">
        <v>0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</row>
    <row r="44" spans="1:12" ht="12.75">
      <c r="A44" s="13" t="s">
        <v>23</v>
      </c>
      <c r="B44" s="21">
        <f t="shared" si="7"/>
        <v>25372.932816537468</v>
      </c>
      <c r="C44" s="21">
        <f t="shared" si="7"/>
        <v>27024.935400516795</v>
      </c>
      <c r="D44" s="21">
        <f t="shared" si="0"/>
        <v>106.51088542236864</v>
      </c>
      <c r="E44" s="21">
        <f t="shared" si="8"/>
        <v>27770.37037037037</v>
      </c>
      <c r="F44" s="21">
        <f t="shared" si="1"/>
        <v>102.75832285556294</v>
      </c>
      <c r="G44" s="21">
        <f t="shared" si="9"/>
        <v>30411.758122411204</v>
      </c>
      <c r="H44" s="21">
        <f t="shared" si="2"/>
        <v>109.5115323159646</v>
      </c>
      <c r="I44" s="21">
        <f t="shared" si="10"/>
        <v>33429.600768984914</v>
      </c>
      <c r="J44" s="21">
        <f t="shared" si="3"/>
        <v>109.92327584096424</v>
      </c>
      <c r="K44" s="21">
        <f t="shared" si="11"/>
        <v>36677.94464682015</v>
      </c>
      <c r="L44" s="21">
        <f t="shared" si="4"/>
        <v>109.71696880343531</v>
      </c>
    </row>
    <row r="45" spans="1:12" ht="12.75">
      <c r="A45" s="13" t="s">
        <v>24</v>
      </c>
      <c r="B45" s="21">
        <f t="shared" si="7"/>
        <v>13844.67075892857</v>
      </c>
      <c r="C45" s="21">
        <f t="shared" si="7"/>
        <v>15357.645089285714</v>
      </c>
      <c r="D45" s="21">
        <f t="shared" si="0"/>
        <v>110.9282073709222</v>
      </c>
      <c r="E45" s="21">
        <f t="shared" si="8"/>
        <v>16422.18875502008</v>
      </c>
      <c r="F45" s="21">
        <f t="shared" si="1"/>
        <v>106.93168555169339</v>
      </c>
      <c r="G45" s="21">
        <f t="shared" si="9"/>
        <v>17794.395764877692</v>
      </c>
      <c r="H45" s="21">
        <f t="shared" si="2"/>
        <v>108.35581072856772</v>
      </c>
      <c r="I45" s="21">
        <f t="shared" si="10"/>
        <v>19433.780576852867</v>
      </c>
      <c r="J45" s="21">
        <f t="shared" si="3"/>
        <v>109.21292767473997</v>
      </c>
      <c r="K45" s="21">
        <f t="shared" si="11"/>
        <v>21273.603504928808</v>
      </c>
      <c r="L45" s="21">
        <f t="shared" si="4"/>
        <v>109.46713852613583</v>
      </c>
    </row>
    <row r="46" spans="1:12" ht="24">
      <c r="A46" s="13" t="s">
        <v>35</v>
      </c>
      <c r="B46" s="21">
        <f t="shared" si="7"/>
        <v>30464.443258626823</v>
      </c>
      <c r="C46" s="21">
        <f t="shared" si="7"/>
        <v>34087.246531483455</v>
      </c>
      <c r="D46" s="21">
        <f t="shared" si="0"/>
        <v>111.8919070409427</v>
      </c>
      <c r="E46" s="21">
        <f t="shared" si="8"/>
        <v>36617.96628029505</v>
      </c>
      <c r="F46" s="21">
        <f t="shared" si="1"/>
        <v>107.42424222054481</v>
      </c>
      <c r="G46" s="21">
        <f t="shared" si="9"/>
        <v>41056.19950825431</v>
      </c>
      <c r="H46" s="21">
        <f t="shared" si="2"/>
        <v>112.12037062349793</v>
      </c>
      <c r="I46" s="21">
        <f t="shared" si="10"/>
        <v>45557.2971548999</v>
      </c>
      <c r="J46" s="21">
        <f t="shared" si="3"/>
        <v>110.96325938727148</v>
      </c>
      <c r="K46" s="21">
        <f t="shared" si="11"/>
        <v>50470.84650509308</v>
      </c>
      <c r="L46" s="21">
        <f t="shared" si="4"/>
        <v>110.7854277076328</v>
      </c>
    </row>
    <row r="47" spans="1:12" ht="12.75">
      <c r="A47" s="13" t="s">
        <v>9</v>
      </c>
      <c r="B47" s="21">
        <f t="shared" si="7"/>
        <v>13825.107066381157</v>
      </c>
      <c r="C47" s="21">
        <f t="shared" si="7"/>
        <v>15250.356887937189</v>
      </c>
      <c r="D47" s="21">
        <f t="shared" si="0"/>
        <v>110.30914129426054</v>
      </c>
      <c r="E47" s="21">
        <f t="shared" si="8"/>
        <v>16377.411557434814</v>
      </c>
      <c r="F47" s="21">
        <f t="shared" si="1"/>
        <v>107.39034947037278</v>
      </c>
      <c r="G47" s="21">
        <f t="shared" si="9"/>
        <v>18207.716701902747</v>
      </c>
      <c r="H47" s="21">
        <f t="shared" si="2"/>
        <v>111.1757901305047</v>
      </c>
      <c r="I47" s="21">
        <f t="shared" si="10"/>
        <v>19891.54334038055</v>
      </c>
      <c r="J47" s="21">
        <f t="shared" si="3"/>
        <v>109.24787366832129</v>
      </c>
      <c r="K47" s="21">
        <f t="shared" si="11"/>
        <v>21845.43692741367</v>
      </c>
      <c r="L47" s="21">
        <f t="shared" si="4"/>
        <v>109.82273498641327</v>
      </c>
    </row>
    <row r="48" spans="1:12" ht="12.75">
      <c r="A48" s="13" t="s">
        <v>36</v>
      </c>
      <c r="B48" s="21">
        <f t="shared" si="7"/>
        <v>39024.79289940828</v>
      </c>
      <c r="C48" s="21">
        <f t="shared" si="7"/>
        <v>43748.90532544379</v>
      </c>
      <c r="D48" s="21">
        <f t="shared" si="0"/>
        <v>112.10541318748967</v>
      </c>
      <c r="E48" s="21">
        <f t="shared" si="8"/>
        <v>46992.481350608556</v>
      </c>
      <c r="F48" s="21">
        <f t="shared" si="1"/>
        <v>107.41407356603811</v>
      </c>
      <c r="G48" s="21">
        <f t="shared" si="9"/>
        <v>51597.762073027094</v>
      </c>
      <c r="H48" s="21">
        <f t="shared" si="2"/>
        <v>109.80003734652522</v>
      </c>
      <c r="I48" s="21">
        <f t="shared" si="10"/>
        <v>56437.96623478603</v>
      </c>
      <c r="J48" s="21">
        <f t="shared" si="3"/>
        <v>109.38064746860246</v>
      </c>
      <c r="K48" s="21">
        <f t="shared" si="11"/>
        <v>62179.91755005889</v>
      </c>
      <c r="L48" s="21">
        <f t="shared" si="4"/>
        <v>110.17391606810551</v>
      </c>
    </row>
    <row r="49" spans="1:12" ht="12.75">
      <c r="A49" s="13" t="s">
        <v>37</v>
      </c>
      <c r="B49" s="21">
        <f t="shared" si="7"/>
        <v>32623.96907216495</v>
      </c>
      <c r="C49" s="21">
        <f t="shared" si="7"/>
        <v>35978.78006872852</v>
      </c>
      <c r="D49" s="21">
        <f t="shared" si="0"/>
        <v>110.28327052769899</v>
      </c>
      <c r="E49" s="21">
        <f t="shared" si="8"/>
        <v>38619.62774957699</v>
      </c>
      <c r="F49" s="21">
        <f t="shared" si="1"/>
        <v>107.3400145191243</v>
      </c>
      <c r="G49" s="21">
        <f t="shared" si="9"/>
        <v>42292.174280879866</v>
      </c>
      <c r="H49" s="21">
        <f t="shared" si="2"/>
        <v>109.5095337405035</v>
      </c>
      <c r="I49" s="21">
        <f t="shared" si="10"/>
        <v>46436.88663282571</v>
      </c>
      <c r="J49" s="21">
        <f t="shared" si="3"/>
        <v>109.80018743992468</v>
      </c>
      <c r="K49" s="21">
        <f t="shared" si="11"/>
        <v>51011.42131979695</v>
      </c>
      <c r="L49" s="21">
        <f t="shared" si="4"/>
        <v>109.85107964524381</v>
      </c>
    </row>
    <row r="50" spans="1:12" ht="12.75">
      <c r="A50" s="13" t="s">
        <v>17</v>
      </c>
      <c r="B50" s="21">
        <f t="shared" si="7"/>
        <v>25022.55297679112</v>
      </c>
      <c r="C50" s="21">
        <f t="shared" si="7"/>
        <v>27905.016132284734</v>
      </c>
      <c r="D50" s="21">
        <f t="shared" si="0"/>
        <v>111.51946069678482</v>
      </c>
      <c r="E50" s="21">
        <f t="shared" si="8"/>
        <v>30216.286355716395</v>
      </c>
      <c r="F50" s="21">
        <f t="shared" si="1"/>
        <v>108.28263353253409</v>
      </c>
      <c r="G50" s="21">
        <f t="shared" si="9"/>
        <v>31424.937809945044</v>
      </c>
      <c r="H50" s="21">
        <f t="shared" si="2"/>
        <v>103.99999999999999</v>
      </c>
      <c r="I50" s="21">
        <f t="shared" si="10"/>
        <v>32681.93532234285</v>
      </c>
      <c r="J50" s="21">
        <f t="shared" si="3"/>
        <v>104.00000000000003</v>
      </c>
      <c r="K50" s="21">
        <f t="shared" si="11"/>
        <v>33891.16692926953</v>
      </c>
      <c r="L50" s="21">
        <f t="shared" si="4"/>
        <v>103.69999999999997</v>
      </c>
    </row>
    <row r="51" spans="1:12" ht="12.75">
      <c r="A51" s="19" t="s">
        <v>16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2.75">
      <c r="A52" s="19" t="s">
        <v>26</v>
      </c>
      <c r="B52" s="21">
        <f t="shared" si="7"/>
        <v>20720.87229382529</v>
      </c>
      <c r="C52" s="21">
        <f t="shared" si="7"/>
        <v>23112.812578934074</v>
      </c>
      <c r="D52" s="21">
        <f t="shared" si="0"/>
        <v>111.54362736853298</v>
      </c>
      <c r="E52" s="21">
        <f t="shared" si="8"/>
        <v>25012.064770534438</v>
      </c>
      <c r="F52" s="21">
        <f t="shared" si="1"/>
        <v>108.21731316824426</v>
      </c>
      <c r="G52" s="21">
        <f t="shared" si="9"/>
        <v>26012.54736135582</v>
      </c>
      <c r="H52" s="21">
        <f t="shared" si="2"/>
        <v>104.00000000000003</v>
      </c>
      <c r="I52" s="21">
        <f t="shared" si="10"/>
        <v>27053.049255810052</v>
      </c>
      <c r="J52" s="21">
        <f t="shared" si="3"/>
        <v>104</v>
      </c>
      <c r="K52" s="21">
        <f t="shared" si="11"/>
        <v>28054.012078275027</v>
      </c>
      <c r="L52" s="21">
        <f t="shared" si="4"/>
        <v>103.70000000000002</v>
      </c>
    </row>
    <row r="53" spans="1:12" ht="12.75">
      <c r="A53" s="13" t="s">
        <v>25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2.75">
      <c r="A54" s="13" t="s">
        <v>10</v>
      </c>
      <c r="B54" s="21">
        <f t="shared" si="7"/>
        <v>20337.801608579088</v>
      </c>
      <c r="C54" s="21">
        <f t="shared" si="7"/>
        <v>22676.722470238095</v>
      </c>
      <c r="D54" s="21">
        <f t="shared" si="0"/>
        <v>111.50036226468242</v>
      </c>
      <c r="E54" s="21">
        <f t="shared" si="8"/>
        <v>24517.466666666667</v>
      </c>
      <c r="F54" s="21">
        <f t="shared" si="1"/>
        <v>108.11732911951648</v>
      </c>
      <c r="G54" s="21">
        <f t="shared" si="9"/>
        <v>25498.165333333334</v>
      </c>
      <c r="H54" s="21">
        <f t="shared" si="2"/>
        <v>104</v>
      </c>
      <c r="I54" s="21">
        <f t="shared" si="10"/>
        <v>26518.091946666667</v>
      </c>
      <c r="J54" s="21">
        <f t="shared" si="3"/>
        <v>104</v>
      </c>
      <c r="K54" s="21">
        <f t="shared" si="11"/>
        <v>27499.261348693333</v>
      </c>
      <c r="L54" s="21">
        <f t="shared" si="4"/>
        <v>103.69999999999999</v>
      </c>
    </row>
    <row r="55" spans="1:12" ht="24">
      <c r="A55" s="13" t="s">
        <v>38</v>
      </c>
      <c r="B55" s="21">
        <f t="shared" si="7"/>
        <v>21245.867579908678</v>
      </c>
      <c r="C55" s="21">
        <f t="shared" si="7"/>
        <v>23710.38812785388</v>
      </c>
      <c r="D55" s="21">
        <f t="shared" si="0"/>
        <v>111.59999957015545</v>
      </c>
      <c r="E55" s="21">
        <f t="shared" si="8"/>
        <v>25696.679197994985</v>
      </c>
      <c r="F55" s="21">
        <f t="shared" si="1"/>
        <v>108.37730305986726</v>
      </c>
      <c r="G55" s="21">
        <f t="shared" si="9"/>
        <v>26724.54636591479</v>
      </c>
      <c r="H55" s="21">
        <f t="shared" si="2"/>
        <v>104.00000000000003</v>
      </c>
      <c r="I55" s="21">
        <f t="shared" si="10"/>
        <v>27793.52822055138</v>
      </c>
      <c r="J55" s="21">
        <f t="shared" si="3"/>
        <v>103.99999999999999</v>
      </c>
      <c r="K55" s="21">
        <f t="shared" si="11"/>
        <v>28821.888764711784</v>
      </c>
      <c r="L55" s="21">
        <f t="shared" si="4"/>
        <v>103.70000000000002</v>
      </c>
    </row>
    <row r="56" spans="1:12" ht="24">
      <c r="A56" s="13" t="s">
        <v>39</v>
      </c>
      <c r="B56" s="21">
        <f t="shared" si="7"/>
        <v>21071.525096525096</v>
      </c>
      <c r="C56" s="21">
        <f t="shared" si="7"/>
        <v>23515.830115830115</v>
      </c>
      <c r="D56" s="21">
        <f t="shared" si="0"/>
        <v>111.60003847898085</v>
      </c>
      <c r="E56" s="21">
        <f t="shared" si="8"/>
        <v>25439.96794871795</v>
      </c>
      <c r="F56" s="21">
        <f t="shared" si="1"/>
        <v>108.18230878268066</v>
      </c>
      <c r="G56" s="21">
        <f t="shared" si="9"/>
        <v>26457.566666666666</v>
      </c>
      <c r="H56" s="21">
        <f t="shared" si="2"/>
        <v>104</v>
      </c>
      <c r="I56" s="21">
        <f t="shared" si="10"/>
        <v>27515.869333333332</v>
      </c>
      <c r="J56" s="21">
        <f t="shared" si="3"/>
        <v>104</v>
      </c>
      <c r="K56" s="21">
        <f t="shared" si="11"/>
        <v>28533.956498666663</v>
      </c>
      <c r="L56" s="21">
        <f t="shared" si="4"/>
        <v>103.69999999999999</v>
      </c>
    </row>
    <row r="57" spans="1:12" ht="24">
      <c r="A57" s="13" t="s">
        <v>40</v>
      </c>
      <c r="B57" s="21">
        <f t="shared" si="7"/>
        <v>19548.52224253504</v>
      </c>
      <c r="C57" s="21">
        <f t="shared" si="7"/>
        <v>21952.92504570384</v>
      </c>
      <c r="D57" s="21">
        <f t="shared" si="0"/>
        <v>112.2996652807706</v>
      </c>
      <c r="E57" s="21">
        <f t="shared" si="8"/>
        <v>23905.81360048573</v>
      </c>
      <c r="F57" s="21">
        <f t="shared" si="1"/>
        <v>108.89580113226901</v>
      </c>
      <c r="G57" s="21">
        <f t="shared" si="9"/>
        <v>26209.72981177899</v>
      </c>
      <c r="H57" s="21">
        <f t="shared" si="2"/>
        <v>109.63747249851579</v>
      </c>
      <c r="I57" s="21">
        <f t="shared" si="10"/>
        <v>28717.562234365512</v>
      </c>
      <c r="J57" s="21">
        <f t="shared" si="3"/>
        <v>109.56832611627864</v>
      </c>
      <c r="K57" s="21">
        <f t="shared" si="11"/>
        <v>31545.218579234974</v>
      </c>
      <c r="L57" s="21">
        <f t="shared" si="4"/>
        <v>109.84643585619425</v>
      </c>
    </row>
    <row r="58" spans="1:12" ht="12.75">
      <c r="A58" s="13" t="s">
        <v>29</v>
      </c>
      <c r="B58" s="21">
        <f t="shared" si="7"/>
        <v>21362.3033992897</v>
      </c>
      <c r="C58" s="21">
        <f t="shared" si="7"/>
        <v>23669.43176052765</v>
      </c>
      <c r="D58" s="21">
        <f t="shared" si="0"/>
        <v>110.79999809999264</v>
      </c>
      <c r="E58" s="21">
        <f t="shared" si="8"/>
        <v>25208.696741854637</v>
      </c>
      <c r="F58" s="21">
        <f t="shared" si="1"/>
        <v>106.50317674247654</v>
      </c>
      <c r="G58" s="21">
        <f t="shared" si="9"/>
        <v>27452.305764411027</v>
      </c>
      <c r="H58" s="21">
        <f t="shared" si="2"/>
        <v>108.90013889068398</v>
      </c>
      <c r="I58" s="21">
        <f t="shared" si="10"/>
        <v>29951.384711779447</v>
      </c>
      <c r="J58" s="21">
        <f t="shared" si="3"/>
        <v>109.10334807143308</v>
      </c>
      <c r="K58" s="21">
        <f t="shared" si="11"/>
        <v>33183.383458646626</v>
      </c>
      <c r="L58" s="21">
        <f t="shared" si="4"/>
        <v>110.79081577686149</v>
      </c>
    </row>
    <row r="60" spans="1:14" s="38" customFormat="1" ht="12.75">
      <c r="A60" s="38" t="s">
        <v>47</v>
      </c>
      <c r="B60" s="39"/>
      <c r="C60" s="39"/>
      <c r="N60" s="43"/>
    </row>
    <row r="61" spans="1:14" s="38" customFormat="1" ht="12.75">
      <c r="A61" s="38" t="s">
        <v>48</v>
      </c>
      <c r="B61" s="39"/>
      <c r="C61" s="39"/>
      <c r="N61" s="43"/>
    </row>
    <row r="62" spans="1:14" s="38" customFormat="1" ht="12.75">
      <c r="A62" s="38" t="s">
        <v>28</v>
      </c>
      <c r="B62" s="39"/>
      <c r="C62" s="39"/>
      <c r="N62" s="43"/>
    </row>
  </sheetData>
  <sheetProtection formatCells="0" formatColumns="0" formatRows="0" insertColumns="0" insertRows="0" insertHyperlinks="0" deleteColumns="0" deleteRows="0" sort="0" autoFilter="0" pivotTables="0"/>
  <mergeCells count="2">
    <mergeCell ref="I3:L3"/>
    <mergeCell ref="A2:K2"/>
  </mergeCells>
  <printOptions/>
  <pageMargins left="0.15748031496062992" right="0.1968503937007874" top="0.1968503937007874" bottom="0.1968503937007874" header="0.1968503937007874" footer="0.1968503937007874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08"/>
  <sheetViews>
    <sheetView view="pageBreakPreview" zoomScaleNormal="23" zoomScaleSheetLayoutView="100" zoomScalePageLayoutView="0" workbookViewId="0" topLeftCell="A191">
      <selection activeCell="C206" sqref="C206"/>
    </sheetView>
  </sheetViews>
  <sheetFormatPr defaultColWidth="33.625" defaultRowHeight="12.75"/>
  <cols>
    <col min="1" max="1" width="66.25390625" style="56" customWidth="1"/>
    <col min="2" max="2" width="9.75390625" style="57" customWidth="1"/>
    <col min="3" max="3" width="14.875" style="57" customWidth="1"/>
    <col min="4" max="4" width="14.875" style="56" customWidth="1"/>
    <col min="5" max="5" width="14.875" style="58" customWidth="1"/>
    <col min="6" max="6" width="16.75390625" style="58" customWidth="1"/>
    <col min="7" max="7" width="14.875" style="58" customWidth="1"/>
    <col min="8" max="8" width="10.25390625" style="58" customWidth="1"/>
    <col min="9" max="9" width="33.625" style="59" customWidth="1"/>
    <col min="10" max="16384" width="33.625" style="56" customWidth="1"/>
  </cols>
  <sheetData>
    <row r="1" ht="3.75" customHeight="1"/>
    <row r="2" ht="15.75" hidden="1"/>
    <row r="3" spans="1:8" ht="15.75" customHeight="1" hidden="1">
      <c r="A3" s="60"/>
      <c r="B3" s="60"/>
      <c r="C3" s="60"/>
      <c r="D3" s="60"/>
      <c r="E3" s="61"/>
      <c r="F3" s="61"/>
      <c r="G3" s="61"/>
      <c r="H3" s="61"/>
    </row>
    <row r="4" spans="1:8" ht="15.75" customHeight="1" hidden="1">
      <c r="A4" s="60"/>
      <c r="B4" s="60"/>
      <c r="C4" s="60"/>
      <c r="D4" s="60"/>
      <c r="E4" s="61"/>
      <c r="F4" s="61"/>
      <c r="G4" s="61"/>
      <c r="H4" s="61"/>
    </row>
    <row r="5" spans="1:8" ht="15.75" customHeight="1">
      <c r="A5" s="123" t="s">
        <v>81</v>
      </c>
      <c r="B5" s="123"/>
      <c r="C5" s="123"/>
      <c r="D5" s="123"/>
      <c r="E5" s="123"/>
      <c r="F5" s="123"/>
      <c r="G5" s="123"/>
      <c r="H5" s="123"/>
    </row>
    <row r="6" spans="1:8" ht="15.75">
      <c r="A6" s="123"/>
      <c r="B6" s="123"/>
      <c r="C6" s="123"/>
      <c r="D6" s="123"/>
      <c r="E6" s="123"/>
      <c r="F6" s="123"/>
      <c r="G6" s="123"/>
      <c r="H6" s="123"/>
    </row>
    <row r="7" spans="1:8" ht="30.75" customHeight="1">
      <c r="A7" s="124" t="s">
        <v>1</v>
      </c>
      <c r="B7" s="124"/>
      <c r="C7" s="124"/>
      <c r="D7" s="124"/>
      <c r="E7" s="124"/>
      <c r="F7" s="124"/>
      <c r="G7" s="124"/>
      <c r="H7" s="124"/>
    </row>
    <row r="8" spans="7:8" ht="15.75">
      <c r="G8" s="125" t="s">
        <v>19</v>
      </c>
      <c r="H8" s="125"/>
    </row>
    <row r="9" spans="1:8" ht="15.75" customHeight="1">
      <c r="A9" s="126"/>
      <c r="B9" s="111" t="s">
        <v>11</v>
      </c>
      <c r="C9" s="111" t="s">
        <v>49</v>
      </c>
      <c r="D9" s="111" t="s">
        <v>72</v>
      </c>
      <c r="E9" s="127" t="s">
        <v>73</v>
      </c>
      <c r="F9" s="127" t="s">
        <v>3</v>
      </c>
      <c r="G9" s="127"/>
      <c r="H9" s="127"/>
    </row>
    <row r="10" spans="1:8" ht="15.75" customHeight="1">
      <c r="A10" s="126"/>
      <c r="B10" s="111"/>
      <c r="C10" s="111"/>
      <c r="D10" s="111"/>
      <c r="E10" s="127"/>
      <c r="F10" s="63" t="s">
        <v>41</v>
      </c>
      <c r="G10" s="63" t="s">
        <v>50</v>
      </c>
      <c r="H10" s="63" t="s">
        <v>74</v>
      </c>
    </row>
    <row r="11" spans="1:8" ht="40.5">
      <c r="A11" s="64" t="s">
        <v>12</v>
      </c>
      <c r="B11" s="62" t="s">
        <v>53</v>
      </c>
      <c r="C11" s="66">
        <f aca="true" t="shared" si="0" ref="C11:H11">C14+C16+C18+C20+C22+C24+C26+C28+C30</f>
        <v>11153</v>
      </c>
      <c r="D11" s="62">
        <f t="shared" si="0"/>
        <v>11158</v>
      </c>
      <c r="E11" s="66">
        <f t="shared" si="0"/>
        <v>11243</v>
      </c>
      <c r="F11" s="66">
        <f t="shared" si="0"/>
        <v>11243</v>
      </c>
      <c r="G11" s="66">
        <f t="shared" si="0"/>
        <v>11243</v>
      </c>
      <c r="H11" s="66">
        <f t="shared" si="0"/>
        <v>11243</v>
      </c>
    </row>
    <row r="12" spans="1:8" ht="18.75" customHeight="1">
      <c r="A12" s="67" t="s">
        <v>5</v>
      </c>
      <c r="B12" s="62"/>
      <c r="C12" s="68">
        <v>97.9</v>
      </c>
      <c r="D12" s="68">
        <f>D11/C11*100</f>
        <v>100.04483098717833</v>
      </c>
      <c r="E12" s="69">
        <f>E11/D11*100</f>
        <v>100.76178526617674</v>
      </c>
      <c r="F12" s="69">
        <f>F11/E11*100</f>
        <v>100</v>
      </c>
      <c r="G12" s="69">
        <f>G11/F11*100</f>
        <v>100</v>
      </c>
      <c r="H12" s="69">
        <f>H11/G11*100</f>
        <v>100</v>
      </c>
    </row>
    <row r="13" spans="1:8" ht="20.25">
      <c r="A13" s="70" t="s">
        <v>54</v>
      </c>
      <c r="B13" s="62"/>
      <c r="C13" s="62"/>
      <c r="D13" s="71"/>
      <c r="E13" s="69"/>
      <c r="F13" s="69"/>
      <c r="G13" s="69"/>
      <c r="H13" s="69"/>
    </row>
    <row r="14" spans="1:9" s="74" customFormat="1" ht="20.25">
      <c r="A14" s="72" t="s">
        <v>55</v>
      </c>
      <c r="B14" s="73"/>
      <c r="C14" s="71">
        <v>6986</v>
      </c>
      <c r="D14" s="71">
        <v>6989</v>
      </c>
      <c r="E14" s="71">
        <v>7043</v>
      </c>
      <c r="F14" s="71">
        <f>E14</f>
        <v>7043</v>
      </c>
      <c r="G14" s="71">
        <f>F14</f>
        <v>7043</v>
      </c>
      <c r="H14" s="71">
        <f>G14</f>
        <v>7043</v>
      </c>
      <c r="I14" s="106"/>
    </row>
    <row r="15" spans="1:9" ht="18.75">
      <c r="A15" s="67" t="s">
        <v>5</v>
      </c>
      <c r="B15" s="62"/>
      <c r="C15" s="68"/>
      <c r="D15" s="68">
        <f>D14/C14*100</f>
        <v>100.04294302891496</v>
      </c>
      <c r="E15" s="69">
        <f>E14/D14*100</f>
        <v>100.77264272428101</v>
      </c>
      <c r="F15" s="69">
        <f>F14/E14*100</f>
        <v>100</v>
      </c>
      <c r="G15" s="69">
        <f>G14/F14*100</f>
        <v>100</v>
      </c>
      <c r="H15" s="69">
        <f>H14/G14*100</f>
        <v>100</v>
      </c>
      <c r="I15" s="106"/>
    </row>
    <row r="16" spans="1:9" s="74" customFormat="1" ht="20.25">
      <c r="A16" s="72" t="s">
        <v>56</v>
      </c>
      <c r="B16" s="73"/>
      <c r="C16" s="69">
        <v>483</v>
      </c>
      <c r="D16" s="69">
        <v>483</v>
      </c>
      <c r="E16" s="69">
        <v>487</v>
      </c>
      <c r="F16" s="69">
        <f>E16</f>
        <v>487</v>
      </c>
      <c r="G16" s="69">
        <f>F16</f>
        <v>487</v>
      </c>
      <c r="H16" s="69">
        <f>G16</f>
        <v>487</v>
      </c>
      <c r="I16" s="59"/>
    </row>
    <row r="17" spans="1:8" ht="18.75">
      <c r="A17" s="67" t="s">
        <v>5</v>
      </c>
      <c r="B17" s="62"/>
      <c r="C17" s="68"/>
      <c r="D17" s="68">
        <f>D16/C16*100</f>
        <v>100</v>
      </c>
      <c r="E17" s="69">
        <f>E16/D16*100</f>
        <v>100.82815734989647</v>
      </c>
      <c r="F17" s="69">
        <f>F16/E16*100</f>
        <v>100</v>
      </c>
      <c r="G17" s="69">
        <f>G16/F16*100</f>
        <v>100</v>
      </c>
      <c r="H17" s="69">
        <f>H16/G16*100</f>
        <v>100</v>
      </c>
    </row>
    <row r="18" spans="1:9" s="74" customFormat="1" ht="20.25">
      <c r="A18" s="72" t="s">
        <v>57</v>
      </c>
      <c r="B18" s="73"/>
      <c r="C18" s="94">
        <v>1237</v>
      </c>
      <c r="D18" s="69">
        <v>1238</v>
      </c>
      <c r="E18" s="69">
        <v>1247</v>
      </c>
      <c r="F18" s="69">
        <f>E18</f>
        <v>1247</v>
      </c>
      <c r="G18" s="69">
        <f>F18</f>
        <v>1247</v>
      </c>
      <c r="H18" s="69">
        <f>G18</f>
        <v>1247</v>
      </c>
      <c r="I18" s="59"/>
    </row>
    <row r="19" spans="1:8" ht="18.75">
      <c r="A19" s="67" t="s">
        <v>5</v>
      </c>
      <c r="B19" s="62"/>
      <c r="C19" s="68"/>
      <c r="D19" s="68">
        <v>1411</v>
      </c>
      <c r="E19" s="69">
        <f>E18/D18*100</f>
        <v>100.7269789983845</v>
      </c>
      <c r="F19" s="69">
        <f>F18/E18*100</f>
        <v>100</v>
      </c>
      <c r="G19" s="69">
        <f>G18/F18*100</f>
        <v>100</v>
      </c>
      <c r="H19" s="69">
        <f>H18/G18*100</f>
        <v>100</v>
      </c>
    </row>
    <row r="20" spans="1:9" s="74" customFormat="1" ht="20.25">
      <c r="A20" s="72" t="s">
        <v>58</v>
      </c>
      <c r="B20" s="73"/>
      <c r="C20" s="94">
        <v>395</v>
      </c>
      <c r="D20" s="69">
        <v>395</v>
      </c>
      <c r="E20" s="69">
        <v>398</v>
      </c>
      <c r="F20" s="69">
        <f>E20</f>
        <v>398</v>
      </c>
      <c r="G20" s="69">
        <f>F20</f>
        <v>398</v>
      </c>
      <c r="H20" s="69">
        <f>G20</f>
        <v>398</v>
      </c>
      <c r="I20" s="59"/>
    </row>
    <row r="21" spans="1:8" ht="18.75">
      <c r="A21" s="67" t="s">
        <v>5</v>
      </c>
      <c r="B21" s="62"/>
      <c r="C21" s="69"/>
      <c r="D21" s="68">
        <f>D20/C20*100</f>
        <v>100</v>
      </c>
      <c r="E21" s="69">
        <f>E20/D20*100</f>
        <v>100.75949367088609</v>
      </c>
      <c r="F21" s="69">
        <f>F20/E20*100</f>
        <v>100</v>
      </c>
      <c r="G21" s="69">
        <f>G20/F20*100</f>
        <v>100</v>
      </c>
      <c r="H21" s="69">
        <f>H20/G20*100</f>
        <v>100</v>
      </c>
    </row>
    <row r="22" spans="1:9" s="74" customFormat="1" ht="20.25">
      <c r="A22" s="72" t="s">
        <v>59</v>
      </c>
      <c r="B22" s="73"/>
      <c r="C22" s="94">
        <v>167</v>
      </c>
      <c r="D22" s="69">
        <v>168</v>
      </c>
      <c r="E22" s="69">
        <v>169</v>
      </c>
      <c r="F22" s="69">
        <f>E22</f>
        <v>169</v>
      </c>
      <c r="G22" s="69">
        <f>F22</f>
        <v>169</v>
      </c>
      <c r="H22" s="69">
        <f>G22</f>
        <v>169</v>
      </c>
      <c r="I22" s="59"/>
    </row>
    <row r="23" spans="1:8" ht="18.75">
      <c r="A23" s="67" t="s">
        <v>5</v>
      </c>
      <c r="B23" s="62"/>
      <c r="C23" s="69"/>
      <c r="D23" s="68">
        <f>D22/C22*100</f>
        <v>100.59880239520957</v>
      </c>
      <c r="E23" s="69">
        <f>E22/D22*100</f>
        <v>100.59523809523809</v>
      </c>
      <c r="F23" s="69">
        <f>F22/E22*100</f>
        <v>100</v>
      </c>
      <c r="G23" s="69">
        <f>G22/F22*100</f>
        <v>100</v>
      </c>
      <c r="H23" s="69">
        <f>H22/G22*100</f>
        <v>100</v>
      </c>
    </row>
    <row r="24" spans="1:9" s="74" customFormat="1" ht="20.25">
      <c r="A24" s="72" t="s">
        <v>60</v>
      </c>
      <c r="B24" s="73"/>
      <c r="C24" s="94">
        <v>255</v>
      </c>
      <c r="D24" s="69">
        <v>255</v>
      </c>
      <c r="E24" s="69">
        <v>257</v>
      </c>
      <c r="F24" s="69">
        <v>257</v>
      </c>
      <c r="G24" s="69">
        <v>257</v>
      </c>
      <c r="H24" s="69">
        <v>257</v>
      </c>
      <c r="I24" s="59"/>
    </row>
    <row r="25" spans="1:8" ht="18.75">
      <c r="A25" s="67" t="s">
        <v>5</v>
      </c>
      <c r="B25" s="62"/>
      <c r="C25" s="69"/>
      <c r="D25" s="68">
        <f>D24/C24*100</f>
        <v>100</v>
      </c>
      <c r="E25" s="69">
        <f>E24/D24*100</f>
        <v>100.7843137254902</v>
      </c>
      <c r="F25" s="69">
        <f>F24/E24*100</f>
        <v>100</v>
      </c>
      <c r="G25" s="69">
        <f>G24/F24*100</f>
        <v>100</v>
      </c>
      <c r="H25" s="69">
        <f>H24/G24*100</f>
        <v>100</v>
      </c>
    </row>
    <row r="26" spans="1:9" s="74" customFormat="1" ht="20.25">
      <c r="A26" s="72" t="s">
        <v>61</v>
      </c>
      <c r="B26" s="73"/>
      <c r="C26" s="94">
        <v>734</v>
      </c>
      <c r="D26" s="69">
        <v>734</v>
      </c>
      <c r="E26" s="69">
        <v>740</v>
      </c>
      <c r="F26" s="69">
        <v>740</v>
      </c>
      <c r="G26" s="69">
        <v>740</v>
      </c>
      <c r="H26" s="69">
        <v>740</v>
      </c>
      <c r="I26" s="59"/>
    </row>
    <row r="27" spans="1:8" ht="18.75">
      <c r="A27" s="67" t="s">
        <v>5</v>
      </c>
      <c r="B27" s="62"/>
      <c r="C27" s="69"/>
      <c r="D27" s="68">
        <f>D26/C26*100</f>
        <v>100</v>
      </c>
      <c r="E27" s="69">
        <f>E26/D26*100</f>
        <v>100.8174386920981</v>
      </c>
      <c r="F27" s="69">
        <f>F26/E26*100</f>
        <v>100</v>
      </c>
      <c r="G27" s="69">
        <f>G26/F26*100</f>
        <v>100</v>
      </c>
      <c r="H27" s="69">
        <f>H26/G26*100</f>
        <v>100</v>
      </c>
    </row>
    <row r="28" spans="1:9" s="74" customFormat="1" ht="20.25">
      <c r="A28" s="72" t="s">
        <v>62</v>
      </c>
      <c r="B28" s="73"/>
      <c r="C28" s="94">
        <v>337</v>
      </c>
      <c r="D28" s="69">
        <v>337</v>
      </c>
      <c r="E28" s="69">
        <v>339</v>
      </c>
      <c r="F28" s="69">
        <v>339</v>
      </c>
      <c r="G28" s="69">
        <v>339</v>
      </c>
      <c r="H28" s="69">
        <v>339</v>
      </c>
      <c r="I28" s="59"/>
    </row>
    <row r="29" spans="1:8" ht="18.75">
      <c r="A29" s="67" t="s">
        <v>5</v>
      </c>
      <c r="B29" s="62"/>
      <c r="C29" s="69"/>
      <c r="D29" s="68">
        <f>D28/C28*100</f>
        <v>100</v>
      </c>
      <c r="E29" s="69">
        <f>E28/D28*100</f>
        <v>100.59347181008901</v>
      </c>
      <c r="F29" s="69">
        <f>F28/E28*100</f>
        <v>100</v>
      </c>
      <c r="G29" s="69">
        <f>G28/F28*100</f>
        <v>100</v>
      </c>
      <c r="H29" s="69">
        <f>H28/G28*100</f>
        <v>100</v>
      </c>
    </row>
    <row r="30" spans="1:9" s="74" customFormat="1" ht="20.25">
      <c r="A30" s="72" t="s">
        <v>63</v>
      </c>
      <c r="B30" s="73"/>
      <c r="C30" s="69">
        <v>559</v>
      </c>
      <c r="D30" s="69">
        <v>559</v>
      </c>
      <c r="E30" s="69">
        <v>563</v>
      </c>
      <c r="F30" s="69">
        <v>563</v>
      </c>
      <c r="G30" s="69">
        <v>563</v>
      </c>
      <c r="H30" s="69">
        <v>563</v>
      </c>
      <c r="I30" s="59"/>
    </row>
    <row r="31" spans="1:8" ht="18.75">
      <c r="A31" s="67" t="s">
        <v>5</v>
      </c>
      <c r="B31" s="62"/>
      <c r="C31" s="68">
        <v>99.8</v>
      </c>
      <c r="D31" s="68">
        <f>D30/C30*100</f>
        <v>100</v>
      </c>
      <c r="E31" s="69">
        <f>E30/D30*100</f>
        <v>100.71556350626119</v>
      </c>
      <c r="F31" s="69">
        <f>F30/E30*100</f>
        <v>100</v>
      </c>
      <c r="G31" s="69">
        <f>G30/F30*100</f>
        <v>100</v>
      </c>
      <c r="H31" s="69">
        <f>H30/G30*100</f>
        <v>100</v>
      </c>
    </row>
    <row r="32" spans="1:8" ht="18.75">
      <c r="A32" s="67" t="s">
        <v>15</v>
      </c>
      <c r="B32" s="62"/>
      <c r="C32" s="62"/>
      <c r="D32" s="71"/>
      <c r="E32" s="69"/>
      <c r="F32" s="69"/>
      <c r="G32" s="69"/>
      <c r="H32" s="69"/>
    </row>
    <row r="33" spans="1:8" ht="18.75">
      <c r="A33" s="75" t="s">
        <v>18</v>
      </c>
      <c r="B33" s="62" t="s">
        <v>53</v>
      </c>
      <c r="C33" s="66">
        <f aca="true" t="shared" si="1" ref="C33:H33">C36+C38+C40+C42+C44+C46+C48+C50+C52</f>
        <v>4955</v>
      </c>
      <c r="D33" s="66">
        <f>D36+D38+D40+D42+D44+D46+D48+D50+D52</f>
        <v>4959</v>
      </c>
      <c r="E33" s="66">
        <f t="shared" si="1"/>
        <v>4974</v>
      </c>
      <c r="F33" s="66">
        <f t="shared" si="1"/>
        <v>4974</v>
      </c>
      <c r="G33" s="66">
        <f t="shared" si="1"/>
        <v>4974</v>
      </c>
      <c r="H33" s="66">
        <f t="shared" si="1"/>
        <v>4974</v>
      </c>
    </row>
    <row r="34" spans="1:8" ht="18.75">
      <c r="A34" s="76" t="s">
        <v>5</v>
      </c>
      <c r="B34" s="62" t="s">
        <v>53</v>
      </c>
      <c r="C34" s="62">
        <v>100</v>
      </c>
      <c r="D34" s="68">
        <f>D33/C33*100</f>
        <v>100.08072653884965</v>
      </c>
      <c r="E34" s="69">
        <f>E33/D33*100</f>
        <v>100.30248033877798</v>
      </c>
      <c r="F34" s="69">
        <f>F33/E33*100</f>
        <v>100</v>
      </c>
      <c r="G34" s="69">
        <f>G33/F33*100</f>
        <v>100</v>
      </c>
      <c r="H34" s="69">
        <f>H33/G33*100</f>
        <v>100</v>
      </c>
    </row>
    <row r="35" spans="1:8" ht="18.75">
      <c r="A35" s="76" t="s">
        <v>54</v>
      </c>
      <c r="B35" s="62"/>
      <c r="C35" s="62"/>
      <c r="D35" s="71"/>
      <c r="E35" s="69"/>
      <c r="F35" s="69"/>
      <c r="G35" s="69"/>
      <c r="H35" s="69"/>
    </row>
    <row r="36" spans="1:9" s="74" customFormat="1" ht="20.25">
      <c r="A36" s="72" t="s">
        <v>55</v>
      </c>
      <c r="B36" s="73"/>
      <c r="C36" s="95">
        <v>3441</v>
      </c>
      <c r="D36" s="69">
        <v>3443</v>
      </c>
      <c r="E36" s="69">
        <v>3453</v>
      </c>
      <c r="F36" s="69">
        <f>E36</f>
        <v>3453</v>
      </c>
      <c r="G36" s="69">
        <f>E36</f>
        <v>3453</v>
      </c>
      <c r="H36" s="69">
        <f>E36</f>
        <v>3453</v>
      </c>
      <c r="I36" s="59"/>
    </row>
    <row r="37" spans="1:8" ht="18.75">
      <c r="A37" s="67" t="s">
        <v>5</v>
      </c>
      <c r="B37" s="62"/>
      <c r="C37" s="66"/>
      <c r="D37" s="69"/>
      <c r="E37" s="69"/>
      <c r="F37" s="69">
        <f>F36/E36*100</f>
        <v>100</v>
      </c>
      <c r="G37" s="69">
        <f>G36/F36*100</f>
        <v>100</v>
      </c>
      <c r="H37" s="69">
        <f>H36/G36*100</f>
        <v>100</v>
      </c>
    </row>
    <row r="38" spans="1:9" s="74" customFormat="1" ht="20.25">
      <c r="A38" s="72" t="s">
        <v>56</v>
      </c>
      <c r="B38" s="73"/>
      <c r="C38" s="95">
        <v>91</v>
      </c>
      <c r="D38" s="66">
        <v>91</v>
      </c>
      <c r="E38" s="66">
        <v>91</v>
      </c>
      <c r="F38" s="66">
        <f>E38</f>
        <v>91</v>
      </c>
      <c r="G38" s="66">
        <f>E38</f>
        <v>91</v>
      </c>
      <c r="H38" s="66">
        <f>E38</f>
        <v>91</v>
      </c>
      <c r="I38" s="59"/>
    </row>
    <row r="39" spans="1:8" ht="18.75">
      <c r="A39" s="67" t="s">
        <v>5</v>
      </c>
      <c r="B39" s="62"/>
      <c r="C39" s="66"/>
      <c r="D39" s="69"/>
      <c r="E39" s="69"/>
      <c r="F39" s="69">
        <f>F38/E38*100</f>
        <v>100</v>
      </c>
      <c r="G39" s="69">
        <f>G38/F38*100</f>
        <v>100</v>
      </c>
      <c r="H39" s="69">
        <f>H38/G38*100</f>
        <v>100</v>
      </c>
    </row>
    <row r="40" spans="1:9" s="74" customFormat="1" ht="20.25">
      <c r="A40" s="72" t="s">
        <v>57</v>
      </c>
      <c r="B40" s="73"/>
      <c r="C40" s="95">
        <v>265</v>
      </c>
      <c r="D40" s="66">
        <v>266</v>
      </c>
      <c r="E40" s="66">
        <v>266</v>
      </c>
      <c r="F40" s="66">
        <f>E40</f>
        <v>266</v>
      </c>
      <c r="G40" s="66">
        <f>E40</f>
        <v>266</v>
      </c>
      <c r="H40" s="66">
        <f>E40</f>
        <v>266</v>
      </c>
      <c r="I40" s="59"/>
    </row>
    <row r="41" spans="1:8" ht="18.75">
      <c r="A41" s="67" t="s">
        <v>5</v>
      </c>
      <c r="B41" s="62"/>
      <c r="C41" s="66"/>
      <c r="D41" s="69"/>
      <c r="E41" s="69"/>
      <c r="F41" s="69">
        <f>F40/E40*100</f>
        <v>100</v>
      </c>
      <c r="G41" s="69">
        <f>G40/F40*100</f>
        <v>100</v>
      </c>
      <c r="H41" s="69">
        <f>H40/G40*100</f>
        <v>100</v>
      </c>
    </row>
    <row r="42" spans="1:9" s="74" customFormat="1" ht="20.25">
      <c r="A42" s="72" t="s">
        <v>58</v>
      </c>
      <c r="B42" s="73"/>
      <c r="C42" s="95">
        <v>239</v>
      </c>
      <c r="D42" s="66">
        <v>239</v>
      </c>
      <c r="E42" s="66">
        <v>240</v>
      </c>
      <c r="F42" s="66">
        <f>E42</f>
        <v>240</v>
      </c>
      <c r="G42" s="66">
        <f>E42</f>
        <v>240</v>
      </c>
      <c r="H42" s="66">
        <f>E42</f>
        <v>240</v>
      </c>
      <c r="I42" s="59"/>
    </row>
    <row r="43" spans="1:8" ht="18.75">
      <c r="A43" s="67" t="s">
        <v>5</v>
      </c>
      <c r="B43" s="62"/>
      <c r="C43" s="66"/>
      <c r="D43" s="69"/>
      <c r="E43" s="69"/>
      <c r="F43" s="69">
        <f>F42/E42*100</f>
        <v>100</v>
      </c>
      <c r="G43" s="69">
        <f>G42/F42*100</f>
        <v>100</v>
      </c>
      <c r="H43" s="69">
        <f>H42/G42*100</f>
        <v>100</v>
      </c>
    </row>
    <row r="44" spans="1:9" s="74" customFormat="1" ht="20.25">
      <c r="A44" s="72" t="s">
        <v>59</v>
      </c>
      <c r="B44" s="73"/>
      <c r="C44" s="95">
        <v>196</v>
      </c>
      <c r="D44" s="66">
        <v>196</v>
      </c>
      <c r="E44" s="66">
        <v>197</v>
      </c>
      <c r="F44" s="66">
        <f>E44</f>
        <v>197</v>
      </c>
      <c r="G44" s="66">
        <f>E44</f>
        <v>197</v>
      </c>
      <c r="H44" s="66">
        <f>E44</f>
        <v>197</v>
      </c>
      <c r="I44" s="59"/>
    </row>
    <row r="45" spans="1:8" ht="18.75">
      <c r="A45" s="67" t="s">
        <v>5</v>
      </c>
      <c r="B45" s="62"/>
      <c r="C45" s="66"/>
      <c r="D45" s="69"/>
      <c r="E45" s="69"/>
      <c r="F45" s="69">
        <f>F44/E44*100</f>
        <v>100</v>
      </c>
      <c r="G45" s="69">
        <f>G44/F44*100</f>
        <v>100</v>
      </c>
      <c r="H45" s="69">
        <f>H44/G44*100</f>
        <v>100</v>
      </c>
    </row>
    <row r="46" spans="1:9" s="74" customFormat="1" ht="20.25">
      <c r="A46" s="72" t="s">
        <v>60</v>
      </c>
      <c r="B46" s="73"/>
      <c r="C46" s="95">
        <v>176</v>
      </c>
      <c r="D46" s="66">
        <v>176</v>
      </c>
      <c r="E46" s="66">
        <v>177</v>
      </c>
      <c r="F46" s="66">
        <f>E46</f>
        <v>177</v>
      </c>
      <c r="G46" s="66">
        <f>E46</f>
        <v>177</v>
      </c>
      <c r="H46" s="66">
        <f>E46</f>
        <v>177</v>
      </c>
      <c r="I46" s="59"/>
    </row>
    <row r="47" spans="1:8" ht="18.75">
      <c r="A47" s="67" t="s">
        <v>5</v>
      </c>
      <c r="B47" s="62"/>
      <c r="C47" s="66"/>
      <c r="D47" s="69"/>
      <c r="E47" s="69"/>
      <c r="F47" s="69">
        <f>F46/E46*100</f>
        <v>100</v>
      </c>
      <c r="G47" s="69">
        <f>G46/F46*100</f>
        <v>100</v>
      </c>
      <c r="H47" s="69">
        <f>H46/G46*100</f>
        <v>100</v>
      </c>
    </row>
    <row r="48" spans="1:9" s="74" customFormat="1" ht="20.25">
      <c r="A48" s="72" t="s">
        <v>61</v>
      </c>
      <c r="B48" s="73"/>
      <c r="C48" s="95">
        <v>203</v>
      </c>
      <c r="D48" s="66">
        <v>203</v>
      </c>
      <c r="E48" s="66">
        <v>204</v>
      </c>
      <c r="F48" s="66">
        <f>E48</f>
        <v>204</v>
      </c>
      <c r="G48" s="66">
        <f>E48</f>
        <v>204</v>
      </c>
      <c r="H48" s="66">
        <f>E48</f>
        <v>204</v>
      </c>
      <c r="I48" s="59"/>
    </row>
    <row r="49" spans="1:8" ht="18.75">
      <c r="A49" s="67" t="s">
        <v>5</v>
      </c>
      <c r="B49" s="62"/>
      <c r="C49" s="66"/>
      <c r="D49" s="69"/>
      <c r="E49" s="69"/>
      <c r="F49" s="69">
        <f>F48/E48*100</f>
        <v>100</v>
      </c>
      <c r="G49" s="69">
        <f>G48/F48*100</f>
        <v>100</v>
      </c>
      <c r="H49" s="69">
        <f>H48/G48*100</f>
        <v>100</v>
      </c>
    </row>
    <row r="50" spans="1:9" s="74" customFormat="1" ht="20.25">
      <c r="A50" s="72" t="s">
        <v>62</v>
      </c>
      <c r="B50" s="73"/>
      <c r="C50" s="95">
        <v>183</v>
      </c>
      <c r="D50" s="66">
        <v>183</v>
      </c>
      <c r="E50" s="66">
        <v>184</v>
      </c>
      <c r="F50" s="66">
        <f>E50</f>
        <v>184</v>
      </c>
      <c r="G50" s="66">
        <f>E50</f>
        <v>184</v>
      </c>
      <c r="H50" s="66">
        <f>E50</f>
        <v>184</v>
      </c>
      <c r="I50" s="59"/>
    </row>
    <row r="51" spans="1:8" ht="18.75">
      <c r="A51" s="67" t="s">
        <v>5</v>
      </c>
      <c r="B51" s="62"/>
      <c r="C51" s="66"/>
      <c r="D51" s="69"/>
      <c r="E51" s="69"/>
      <c r="F51" s="69">
        <f>F50/E50*100</f>
        <v>100</v>
      </c>
      <c r="G51" s="69">
        <f>G50/F50*100</f>
        <v>100</v>
      </c>
      <c r="H51" s="69">
        <f>H50/G50*100</f>
        <v>100</v>
      </c>
    </row>
    <row r="52" spans="1:9" s="74" customFormat="1" ht="20.25">
      <c r="A52" s="72" t="s">
        <v>63</v>
      </c>
      <c r="B52" s="73"/>
      <c r="C52" s="95">
        <v>161</v>
      </c>
      <c r="D52" s="66">
        <v>162</v>
      </c>
      <c r="E52" s="66">
        <v>162</v>
      </c>
      <c r="F52" s="66">
        <f>E52</f>
        <v>162</v>
      </c>
      <c r="G52" s="66">
        <f>E52</f>
        <v>162</v>
      </c>
      <c r="H52" s="66">
        <f>E52</f>
        <v>162</v>
      </c>
      <c r="I52" s="59"/>
    </row>
    <row r="53" spans="1:8" ht="18.75">
      <c r="A53" s="67" t="s">
        <v>5</v>
      </c>
      <c r="B53" s="62"/>
      <c r="C53" s="62">
        <v>100</v>
      </c>
      <c r="D53" s="68">
        <f>D52/C52*100</f>
        <v>100.62111801242236</v>
      </c>
      <c r="E53" s="69">
        <f>E52/D52*100</f>
        <v>100</v>
      </c>
      <c r="F53" s="69">
        <f>F52/E52*100</f>
        <v>100</v>
      </c>
      <c r="G53" s="69">
        <f>G52/F52*100</f>
        <v>100</v>
      </c>
      <c r="H53" s="69">
        <f>H52/G52*100</f>
        <v>100</v>
      </c>
    </row>
    <row r="54" spans="1:9" ht="40.5">
      <c r="A54" s="64" t="s">
        <v>13</v>
      </c>
      <c r="B54" s="62" t="s">
        <v>64</v>
      </c>
      <c r="C54" s="99">
        <f aca="true" t="shared" si="2" ref="C54:H54">C56+C57+C58+C59+C60+C61+C62+C63+C64</f>
        <v>3158662.8000000003</v>
      </c>
      <c r="D54" s="99">
        <f t="shared" si="2"/>
        <v>3525258.9</v>
      </c>
      <c r="E54" s="97">
        <f t="shared" si="2"/>
        <v>3828816</v>
      </c>
      <c r="F54" s="97">
        <f t="shared" si="2"/>
        <v>4100662</v>
      </c>
      <c r="G54" s="66">
        <f t="shared" si="2"/>
        <v>4400010.390000001</v>
      </c>
      <c r="H54" s="66">
        <f t="shared" si="2"/>
        <v>4730010.959999999</v>
      </c>
      <c r="I54" s="77"/>
    </row>
    <row r="55" spans="1:8" ht="20.25">
      <c r="A55" s="78" t="s">
        <v>16</v>
      </c>
      <c r="B55" s="62"/>
      <c r="C55" s="62"/>
      <c r="D55" s="71"/>
      <c r="E55" s="69"/>
      <c r="F55" s="69"/>
      <c r="G55" s="69"/>
      <c r="H55" s="69"/>
    </row>
    <row r="56" spans="1:9" s="74" customFormat="1" ht="20.25">
      <c r="A56" s="72" t="s">
        <v>55</v>
      </c>
      <c r="B56" s="73"/>
      <c r="C56" s="100">
        <v>2513898</v>
      </c>
      <c r="D56" s="68">
        <v>2805661</v>
      </c>
      <c r="E56" s="68">
        <v>3047255.2</v>
      </c>
      <c r="F56" s="68">
        <v>3263611</v>
      </c>
      <c r="G56" s="68">
        <v>3501856</v>
      </c>
      <c r="H56" s="68">
        <v>3764492.93</v>
      </c>
      <c r="I56" s="59"/>
    </row>
    <row r="57" spans="1:8" ht="20.25">
      <c r="A57" s="70" t="s">
        <v>56</v>
      </c>
      <c r="B57" s="62"/>
      <c r="C57" s="65">
        <v>44549.6</v>
      </c>
      <c r="D57" s="68">
        <v>49721</v>
      </c>
      <c r="E57" s="68">
        <v>54001.1</v>
      </c>
      <c r="F57" s="68">
        <v>57835</v>
      </c>
      <c r="G57" s="68">
        <v>62057</v>
      </c>
      <c r="H57" s="68">
        <v>66711.44</v>
      </c>
    </row>
    <row r="58" spans="1:8" ht="20.25">
      <c r="A58" s="70" t="s">
        <v>57</v>
      </c>
      <c r="B58" s="62"/>
      <c r="C58" s="65">
        <v>203360</v>
      </c>
      <c r="D58" s="68">
        <v>226961</v>
      </c>
      <c r="E58" s="68">
        <v>246504.4</v>
      </c>
      <c r="F58" s="68">
        <v>264006</v>
      </c>
      <c r="G58" s="68">
        <v>283278</v>
      </c>
      <c r="H58" s="68">
        <v>304524.56</v>
      </c>
    </row>
    <row r="59" spans="1:8" ht="20.25">
      <c r="A59" s="70" t="s">
        <v>58</v>
      </c>
      <c r="B59" s="62"/>
      <c r="C59" s="65">
        <v>76476</v>
      </c>
      <c r="D59" s="68">
        <v>85352</v>
      </c>
      <c r="E59" s="68">
        <v>92701.9</v>
      </c>
      <c r="F59" s="68">
        <v>99284</v>
      </c>
      <c r="G59" s="68">
        <v>106531.39</v>
      </c>
      <c r="H59" s="68">
        <v>114521.25</v>
      </c>
    </row>
    <row r="60" spans="1:8" ht="20.25">
      <c r="A60" s="70" t="s">
        <v>59</v>
      </c>
      <c r="B60" s="62"/>
      <c r="C60" s="65">
        <v>30649</v>
      </c>
      <c r="D60" s="68">
        <v>34206</v>
      </c>
      <c r="E60" s="68">
        <v>37151.9</v>
      </c>
      <c r="F60" s="68">
        <v>39789</v>
      </c>
      <c r="G60" s="68">
        <v>42694</v>
      </c>
      <c r="H60" s="68">
        <v>45896.34</v>
      </c>
    </row>
    <row r="61" spans="1:8" ht="20.25">
      <c r="A61" s="70" t="s">
        <v>60</v>
      </c>
      <c r="B61" s="62"/>
      <c r="C61" s="65">
        <v>41470</v>
      </c>
      <c r="D61" s="68">
        <v>46283</v>
      </c>
      <c r="E61" s="68">
        <v>50268.5</v>
      </c>
      <c r="F61" s="68">
        <v>53838</v>
      </c>
      <c r="G61" s="68">
        <v>57767</v>
      </c>
      <c r="H61" s="68">
        <v>62100.29</v>
      </c>
    </row>
    <row r="62" spans="1:8" ht="20.25">
      <c r="A62" s="70" t="s">
        <v>61</v>
      </c>
      <c r="B62" s="62"/>
      <c r="C62" s="65">
        <v>89615</v>
      </c>
      <c r="D62" s="68">
        <v>100016</v>
      </c>
      <c r="E62" s="68">
        <v>108628.4</v>
      </c>
      <c r="F62" s="68">
        <v>116341</v>
      </c>
      <c r="G62" s="68">
        <v>124834</v>
      </c>
      <c r="H62" s="68">
        <v>134196.45</v>
      </c>
    </row>
    <row r="63" spans="1:8" ht="20.25">
      <c r="A63" s="70" t="s">
        <v>62</v>
      </c>
      <c r="B63" s="62"/>
      <c r="C63" s="65">
        <v>56043</v>
      </c>
      <c r="D63" s="68">
        <v>62548</v>
      </c>
      <c r="E63" s="68">
        <v>67933.9</v>
      </c>
      <c r="F63" s="68">
        <v>72757</v>
      </c>
      <c r="G63" s="68">
        <v>78069</v>
      </c>
      <c r="H63" s="68">
        <v>83923.68</v>
      </c>
    </row>
    <row r="64" spans="1:8" ht="20.25">
      <c r="A64" s="70" t="s">
        <v>63</v>
      </c>
      <c r="B64" s="62"/>
      <c r="C64" s="65">
        <v>102602.2</v>
      </c>
      <c r="D64" s="68">
        <v>114510.9</v>
      </c>
      <c r="E64" s="68">
        <v>124370.7</v>
      </c>
      <c r="F64" s="68">
        <v>133201</v>
      </c>
      <c r="G64" s="68">
        <v>142924</v>
      </c>
      <c r="H64" s="68">
        <v>153644.02</v>
      </c>
    </row>
    <row r="65" spans="1:8" s="59" customFormat="1" ht="18.75">
      <c r="A65" s="79" t="s">
        <v>18</v>
      </c>
      <c r="B65" s="80"/>
      <c r="C65" s="65">
        <f aca="true" t="shared" si="3" ref="C65:H65">SUM(C67:C75)</f>
        <v>1487840.9772899821</v>
      </c>
      <c r="D65" s="65">
        <f t="shared" si="3"/>
        <v>1660571.6999999997</v>
      </c>
      <c r="E65" s="66">
        <f t="shared" si="3"/>
        <v>1803549.6800000002</v>
      </c>
      <c r="F65" s="66">
        <f t="shared" si="3"/>
        <v>1875691.688</v>
      </c>
      <c r="G65" s="66">
        <f>SUM(G67:G75)</f>
        <v>1950719.4</v>
      </c>
      <c r="H65" s="66">
        <f t="shared" si="3"/>
        <v>2022895.97167424</v>
      </c>
    </row>
    <row r="66" spans="1:8" ht="20.25">
      <c r="A66" s="78" t="s">
        <v>16</v>
      </c>
      <c r="B66" s="62"/>
      <c r="C66" s="66"/>
      <c r="D66" s="69"/>
      <c r="E66" s="69"/>
      <c r="F66" s="69"/>
      <c r="G66" s="69"/>
      <c r="H66" s="69"/>
    </row>
    <row r="67" spans="1:9" s="74" customFormat="1" ht="20.25">
      <c r="A67" s="72" t="s">
        <v>55</v>
      </c>
      <c r="B67" s="73"/>
      <c r="C67" s="100">
        <v>1260941.29</v>
      </c>
      <c r="D67" s="68">
        <v>1407330.108747755</v>
      </c>
      <c r="E67" s="68">
        <v>1528503.58</v>
      </c>
      <c r="F67" s="68">
        <v>1589643.7276693927</v>
      </c>
      <c r="G67" s="68">
        <v>1653229.4</v>
      </c>
      <c r="H67" s="68">
        <v>1714398.9674168865</v>
      </c>
      <c r="I67" s="59"/>
    </row>
    <row r="68" spans="1:8" ht="20.25">
      <c r="A68" s="70" t="s">
        <v>56</v>
      </c>
      <c r="B68" s="62"/>
      <c r="C68" s="65">
        <v>22922.01</v>
      </c>
      <c r="D68" s="68">
        <v>25583.14506165843</v>
      </c>
      <c r="E68" s="101">
        <v>27786</v>
      </c>
      <c r="F68" s="68">
        <v>28897.33249401454</v>
      </c>
      <c r="G68" s="68">
        <v>30053.2</v>
      </c>
      <c r="H68" s="68">
        <v>31165.1951481448</v>
      </c>
    </row>
    <row r="69" spans="1:8" ht="20.25">
      <c r="A69" s="70" t="s">
        <v>57</v>
      </c>
      <c r="B69" s="62"/>
      <c r="C69" s="65">
        <v>45237.19</v>
      </c>
      <c r="D69" s="68">
        <v>50489.00346253002</v>
      </c>
      <c r="E69" s="68">
        <v>54836</v>
      </c>
      <c r="F69" s="68">
        <v>57029.638726271674</v>
      </c>
      <c r="G69" s="68">
        <v>59310.8</v>
      </c>
      <c r="H69" s="68">
        <v>61505.32477350947</v>
      </c>
    </row>
    <row r="70" spans="1:8" ht="20.25">
      <c r="A70" s="70" t="s">
        <v>58</v>
      </c>
      <c r="B70" s="62"/>
      <c r="C70" s="65">
        <v>28835.996681219924</v>
      </c>
      <c r="D70" s="68">
        <v>32183.707822359862</v>
      </c>
      <c r="E70" s="68">
        <v>34955</v>
      </c>
      <c r="F70" s="68">
        <v>36352.970035211954</v>
      </c>
      <c r="G70" s="68">
        <v>37807.1</v>
      </c>
      <c r="H70" s="68">
        <v>39205.95112357539</v>
      </c>
    </row>
    <row r="71" spans="1:8" ht="20.25">
      <c r="A71" s="70" t="s">
        <v>59</v>
      </c>
      <c r="B71" s="62"/>
      <c r="C71" s="65">
        <v>27233.996865596593</v>
      </c>
      <c r="D71" s="68">
        <v>30395.72405445098</v>
      </c>
      <c r="E71" s="68">
        <v>33013</v>
      </c>
      <c r="F71" s="68">
        <v>34333.36058881129</v>
      </c>
      <c r="G71" s="68">
        <v>35706.7</v>
      </c>
      <c r="H71" s="68">
        <v>37027.8427278212</v>
      </c>
    </row>
    <row r="72" spans="1:8" ht="20.25">
      <c r="A72" s="70" t="s">
        <v>60</v>
      </c>
      <c r="B72" s="62"/>
      <c r="C72" s="65">
        <v>19739.39283564935</v>
      </c>
      <c r="D72" s="68">
        <v>22031.034981602235</v>
      </c>
      <c r="E72" s="68">
        <v>23928</v>
      </c>
      <c r="F72" s="68">
        <v>24885.061688711514</v>
      </c>
      <c r="G72" s="68">
        <v>25880.4</v>
      </c>
      <c r="H72" s="68">
        <v>26838.041330041593</v>
      </c>
    </row>
    <row r="73" spans="1:8" ht="20.25">
      <c r="A73" s="70" t="s">
        <v>61</v>
      </c>
      <c r="B73" s="62"/>
      <c r="C73" s="65">
        <v>28961.876577777428</v>
      </c>
      <c r="D73" s="68">
        <v>32324.201728511336</v>
      </c>
      <c r="E73" s="68">
        <v>35107.36</v>
      </c>
      <c r="F73" s="68">
        <v>36511.664328257524</v>
      </c>
      <c r="G73" s="68">
        <v>37972.5</v>
      </c>
      <c r="H73" s="68">
        <v>39377.09974473917</v>
      </c>
    </row>
    <row r="74" spans="1:8" ht="20.25">
      <c r="A74" s="70" t="s">
        <v>62</v>
      </c>
      <c r="B74" s="62"/>
      <c r="C74" s="65">
        <v>24425.450116931526</v>
      </c>
      <c r="D74" s="68">
        <v>27261.119450222282</v>
      </c>
      <c r="E74" s="68">
        <v>29608</v>
      </c>
      <c r="F74" s="68">
        <v>30792.68131472858</v>
      </c>
      <c r="G74" s="68">
        <v>32024.3</v>
      </c>
      <c r="H74" s="68">
        <v>33209.29094430847</v>
      </c>
    </row>
    <row r="75" spans="1:8" ht="20.25">
      <c r="A75" s="70" t="s">
        <v>63</v>
      </c>
      <c r="B75" s="62"/>
      <c r="C75" s="65">
        <v>29543.774212807395</v>
      </c>
      <c r="D75" s="68">
        <v>32973.654690909665</v>
      </c>
      <c r="E75" s="68">
        <v>35812.74</v>
      </c>
      <c r="F75" s="68">
        <v>37245.251154600235</v>
      </c>
      <c r="G75" s="68">
        <v>38735</v>
      </c>
      <c r="H75" s="68">
        <v>40168.25846521326</v>
      </c>
    </row>
    <row r="76" spans="1:8" ht="20.25">
      <c r="A76" s="70"/>
      <c r="B76" s="62"/>
      <c r="C76" s="65"/>
      <c r="D76" s="68"/>
      <c r="E76" s="69"/>
      <c r="F76" s="69"/>
      <c r="G76" s="69"/>
      <c r="H76" s="69"/>
    </row>
    <row r="77" spans="1:8" ht="20.25">
      <c r="A77" s="81" t="s">
        <v>14</v>
      </c>
      <c r="B77" s="62" t="s">
        <v>65</v>
      </c>
      <c r="C77" s="65">
        <f>C54/C11/12*1000</f>
        <v>23600.99524791536</v>
      </c>
      <c r="D77" s="65">
        <f>D54/D11/12*1000</f>
        <v>26328.33617135687</v>
      </c>
      <c r="E77" s="65">
        <f>E54/E11/12*1000</f>
        <v>28379.2582051054</v>
      </c>
      <c r="F77" s="65">
        <v>30393</v>
      </c>
      <c r="G77" s="65">
        <v>32612</v>
      </c>
      <c r="H77" s="65">
        <v>35058.1</v>
      </c>
    </row>
    <row r="78" spans="1:8" ht="18.75">
      <c r="A78" s="76" t="s">
        <v>5</v>
      </c>
      <c r="B78" s="62"/>
      <c r="C78" s="62">
        <v>108.4</v>
      </c>
      <c r="D78" s="68">
        <f>D77/C77*100</f>
        <v>111.55604200073897</v>
      </c>
      <c r="E78" s="68">
        <f>E77/D77*100</f>
        <v>107.78978975503878</v>
      </c>
      <c r="F78" s="68">
        <f>F77/E77*100</f>
        <v>107.09582252059123</v>
      </c>
      <c r="G78" s="68">
        <f>G77/F77*100</f>
        <v>107.30102326193531</v>
      </c>
      <c r="H78" s="68">
        <f>H77/G77*100</f>
        <v>107.50061327118851</v>
      </c>
    </row>
    <row r="79" spans="1:8" ht="20.25">
      <c r="A79" s="82" t="s">
        <v>16</v>
      </c>
      <c r="B79" s="62"/>
      <c r="C79" s="62"/>
      <c r="D79" s="71"/>
      <c r="E79" s="69"/>
      <c r="F79" s="69"/>
      <c r="G79" s="69"/>
      <c r="H79" s="69"/>
    </row>
    <row r="80" spans="1:8" ht="20.25">
      <c r="A80" s="70" t="s">
        <v>55</v>
      </c>
      <c r="B80" s="62"/>
      <c r="C80" s="65">
        <f aca="true" t="shared" si="4" ref="C80:H80">C56/C14/12*1000</f>
        <v>29987.33180647008</v>
      </c>
      <c r="D80" s="65">
        <f t="shared" si="4"/>
        <v>33453.295655077025</v>
      </c>
      <c r="E80" s="65">
        <f>E56/E14/12*1000</f>
        <v>36055.364664678884</v>
      </c>
      <c r="F80" s="65">
        <f t="shared" si="4"/>
        <v>38615.30361115055</v>
      </c>
      <c r="G80" s="65">
        <f t="shared" si="4"/>
        <v>41434.23730417909</v>
      </c>
      <c r="H80" s="65">
        <f t="shared" si="4"/>
        <v>44541.77824317289</v>
      </c>
    </row>
    <row r="81" spans="1:8" ht="18.75">
      <c r="A81" s="67" t="s">
        <v>5</v>
      </c>
      <c r="B81" s="62"/>
      <c r="C81" s="62">
        <v>108.4</v>
      </c>
      <c r="D81" s="68">
        <f>D80/C80*100</f>
        <v>111.55809350086668</v>
      </c>
      <c r="E81" s="68">
        <f>E80/D80*100</f>
        <v>107.77821424959355</v>
      </c>
      <c r="F81" s="68">
        <f>F80/E80*100</f>
        <v>107.10002234141727</v>
      </c>
      <c r="G81" s="68">
        <f>G80/F80*100</f>
        <v>107.30004280534659</v>
      </c>
      <c r="H81" s="68">
        <f>H80/G80*100</f>
        <v>107.49993517723173</v>
      </c>
    </row>
    <row r="82" spans="1:8" ht="20.25">
      <c r="A82" s="70" t="s">
        <v>56</v>
      </c>
      <c r="B82" s="62"/>
      <c r="C82" s="65">
        <f aca="true" t="shared" si="5" ref="C82:H82">C57/C16/12*1000</f>
        <v>7686.266390614217</v>
      </c>
      <c r="D82" s="65">
        <f t="shared" si="5"/>
        <v>8578.502415458937</v>
      </c>
      <c r="E82" s="65">
        <f t="shared" si="5"/>
        <v>9240.434633812458</v>
      </c>
      <c r="F82" s="65">
        <f t="shared" si="5"/>
        <v>9896.475017111568</v>
      </c>
      <c r="G82" s="65">
        <f t="shared" si="5"/>
        <v>10618.925393566049</v>
      </c>
      <c r="H82" s="65">
        <f t="shared" si="5"/>
        <v>11415.373032169746</v>
      </c>
    </row>
    <row r="83" spans="1:8" ht="18.75">
      <c r="A83" s="67" t="s">
        <v>5</v>
      </c>
      <c r="B83" s="62"/>
      <c r="C83" s="62">
        <v>107.4</v>
      </c>
      <c r="D83" s="68">
        <f>D82/C82*100</f>
        <v>111.60818503420906</v>
      </c>
      <c r="E83" s="68">
        <f>E82/D82*100</f>
        <v>107.71617452902598</v>
      </c>
      <c r="F83" s="68">
        <f>F82/E82*100</f>
        <v>107.0996701919035</v>
      </c>
      <c r="G83" s="68">
        <f>G82/F82*100</f>
        <v>107.30007780755595</v>
      </c>
      <c r="H83" s="68">
        <f>H82/G82*100</f>
        <v>107.50026588458998</v>
      </c>
    </row>
    <row r="84" spans="1:8" ht="20.25">
      <c r="A84" s="70" t="s">
        <v>57</v>
      </c>
      <c r="B84" s="62"/>
      <c r="C84" s="65">
        <f aca="true" t="shared" si="6" ref="C84:H84">C58/C18/12*1000</f>
        <v>13699.811371597953</v>
      </c>
      <c r="D84" s="65">
        <f t="shared" si="6"/>
        <v>15277.39633817986</v>
      </c>
      <c r="E84" s="65">
        <f t="shared" si="6"/>
        <v>16473.162256081265</v>
      </c>
      <c r="F84" s="65">
        <f t="shared" si="6"/>
        <v>17642.742582197276</v>
      </c>
      <c r="G84" s="65">
        <f t="shared" si="6"/>
        <v>18930.63352044908</v>
      </c>
      <c r="H84" s="65">
        <f t="shared" si="6"/>
        <v>20350.478481689388</v>
      </c>
    </row>
    <row r="85" spans="1:8" ht="18.75">
      <c r="A85" s="67" t="s">
        <v>5</v>
      </c>
      <c r="B85" s="62"/>
      <c r="C85" s="62">
        <v>158.5</v>
      </c>
      <c r="D85" s="68">
        <f>D84/C84*100</f>
        <v>111.51537728360634</v>
      </c>
      <c r="E85" s="68">
        <f>E84/D84*100</f>
        <v>107.82702687965917</v>
      </c>
      <c r="F85" s="68">
        <f>F84/E84*100</f>
        <v>107.09991383520942</v>
      </c>
      <c r="G85" s="68">
        <f>G84/F84*100</f>
        <v>107.29983409467967</v>
      </c>
      <c r="H85" s="68">
        <f>H84/G84*100</f>
        <v>107.50025063718324</v>
      </c>
    </row>
    <row r="86" spans="1:8" ht="20.25">
      <c r="A86" s="70" t="s">
        <v>58</v>
      </c>
      <c r="B86" s="62"/>
      <c r="C86" s="65">
        <f aca="true" t="shared" si="7" ref="C86:H86">C59/C20/12*1000</f>
        <v>16134.177215189873</v>
      </c>
      <c r="D86" s="65">
        <f t="shared" si="7"/>
        <v>18006.75105485232</v>
      </c>
      <c r="E86" s="65">
        <f t="shared" si="7"/>
        <v>19409.94556113903</v>
      </c>
      <c r="F86" s="65">
        <f t="shared" si="7"/>
        <v>20788.10720268007</v>
      </c>
      <c r="G86" s="65">
        <f t="shared" si="7"/>
        <v>22305.56742043551</v>
      </c>
      <c r="H86" s="65">
        <f t="shared" si="7"/>
        <v>23978.48618090452</v>
      </c>
    </row>
    <row r="87" spans="1:8" ht="18.75">
      <c r="A87" s="67" t="s">
        <v>5</v>
      </c>
      <c r="B87" s="62"/>
      <c r="C87" s="62">
        <v>266.4</v>
      </c>
      <c r="D87" s="68">
        <f>D86/C86*100</f>
        <v>111.60625555729902</v>
      </c>
      <c r="E87" s="68">
        <f>E86/D86*100</f>
        <v>107.79260235237487</v>
      </c>
      <c r="F87" s="68">
        <f>F86/E86*100</f>
        <v>107.10028597040622</v>
      </c>
      <c r="G87" s="68">
        <f>G86/F86*100</f>
        <v>107.29965553362071</v>
      </c>
      <c r="H87" s="68">
        <f>H86/G86*100</f>
        <v>107.50000539747018</v>
      </c>
    </row>
    <row r="88" spans="1:8" ht="20.25">
      <c r="A88" s="70" t="s">
        <v>59</v>
      </c>
      <c r="B88" s="62"/>
      <c r="C88" s="65">
        <f aca="true" t="shared" si="8" ref="C88:H88">C60/C22/12*1000</f>
        <v>15293.912175648702</v>
      </c>
      <c r="D88" s="65">
        <f t="shared" si="8"/>
        <v>16967.261904761905</v>
      </c>
      <c r="E88" s="65">
        <f t="shared" si="8"/>
        <v>18319.477317554243</v>
      </c>
      <c r="F88" s="65">
        <f t="shared" si="8"/>
        <v>19619.8224852071</v>
      </c>
      <c r="G88" s="65">
        <f t="shared" si="8"/>
        <v>21052.26824457594</v>
      </c>
      <c r="H88" s="65">
        <f t="shared" si="8"/>
        <v>22631.331360946744</v>
      </c>
    </row>
    <row r="89" spans="1:8" ht="18.75">
      <c r="A89" s="67" t="s">
        <v>5</v>
      </c>
      <c r="B89" s="62"/>
      <c r="C89" s="62">
        <v>210.2</v>
      </c>
      <c r="D89" s="68">
        <f>D88/C88*100</f>
        <v>110.9412798366761</v>
      </c>
      <c r="E89" s="68">
        <f>E88/D88*100</f>
        <v>107.96955584455755</v>
      </c>
      <c r="F89" s="68">
        <f>F88/E88*100</f>
        <v>107.09815648728596</v>
      </c>
      <c r="G89" s="68">
        <f>G88/F88*100</f>
        <v>107.3010128427455</v>
      </c>
      <c r="H89" s="68">
        <f>H88/G88*100</f>
        <v>107.50067925235393</v>
      </c>
    </row>
    <row r="90" spans="1:8" ht="20.25">
      <c r="A90" s="70" t="s">
        <v>60</v>
      </c>
      <c r="B90" s="62"/>
      <c r="C90" s="65">
        <f aca="true" t="shared" si="9" ref="C90:H90">C61/C24/12*1000</f>
        <v>13552.287581699346</v>
      </c>
      <c r="D90" s="65">
        <f t="shared" si="9"/>
        <v>15125.16339869281</v>
      </c>
      <c r="E90" s="65">
        <f t="shared" si="9"/>
        <v>16299.773022049287</v>
      </c>
      <c r="F90" s="65">
        <f t="shared" si="9"/>
        <v>17457.198443579768</v>
      </c>
      <c r="G90" s="65">
        <f t="shared" si="9"/>
        <v>18731.19325551232</v>
      </c>
      <c r="H90" s="65">
        <f t="shared" si="9"/>
        <v>20136.280804150454</v>
      </c>
    </row>
    <row r="91" spans="1:8" ht="18.75">
      <c r="A91" s="67" t="s">
        <v>5</v>
      </c>
      <c r="B91" s="62"/>
      <c r="C91" s="62">
        <v>189.1</v>
      </c>
      <c r="D91" s="68">
        <f>D90/C90*100</f>
        <v>111.60598022666987</v>
      </c>
      <c r="E91" s="68">
        <f>E90/D90*100</f>
        <v>107.76593014167366</v>
      </c>
      <c r="F91" s="68">
        <f>F90/E90*100</f>
        <v>107.10086833703016</v>
      </c>
      <c r="G91" s="68">
        <f>G90/F90*100</f>
        <v>107.29781938407814</v>
      </c>
      <c r="H91" s="68">
        <f>H90/G90*100</f>
        <v>107.50132428549173</v>
      </c>
    </row>
    <row r="92" spans="1:8" ht="20.25">
      <c r="A92" s="70" t="s">
        <v>61</v>
      </c>
      <c r="B92" s="62"/>
      <c r="C92" s="65">
        <f aca="true" t="shared" si="10" ref="C92:H92">C62/C26/12*1000</f>
        <v>10174.273387829247</v>
      </c>
      <c r="D92" s="65">
        <f t="shared" si="10"/>
        <v>11355.131698455949</v>
      </c>
      <c r="E92" s="65">
        <f t="shared" si="10"/>
        <v>12232.927927927927</v>
      </c>
      <c r="F92" s="65">
        <f t="shared" si="10"/>
        <v>13101.463963963964</v>
      </c>
      <c r="G92" s="65">
        <f t="shared" si="10"/>
        <v>14057.882882882885</v>
      </c>
      <c r="H92" s="65">
        <f t="shared" si="10"/>
        <v>15112.21283783784</v>
      </c>
    </row>
    <row r="93" spans="1:8" ht="18.75">
      <c r="A93" s="67" t="s">
        <v>5</v>
      </c>
      <c r="B93" s="62"/>
      <c r="C93" s="62">
        <v>175.8</v>
      </c>
      <c r="D93" s="68">
        <f>D92/C92*100</f>
        <v>111.60631590693522</v>
      </c>
      <c r="E93" s="68">
        <f>E92/D92*100</f>
        <v>107.73039232641696</v>
      </c>
      <c r="F93" s="68">
        <f>F92/E92*100</f>
        <v>107.09998490265897</v>
      </c>
      <c r="G93" s="68">
        <f>G92/F92*100</f>
        <v>107.30009197101624</v>
      </c>
      <c r="H93" s="68">
        <f>H92/G92*100</f>
        <v>107.49991989361874</v>
      </c>
    </row>
    <row r="94" spans="1:8" ht="20.25">
      <c r="A94" s="70" t="s">
        <v>62</v>
      </c>
      <c r="B94" s="62"/>
      <c r="C94" s="65">
        <f aca="true" t="shared" si="11" ref="C94:H94">C63/C28/12*1000</f>
        <v>13858.308605341244</v>
      </c>
      <c r="D94" s="65">
        <f t="shared" si="11"/>
        <v>15466.864490603364</v>
      </c>
      <c r="E94" s="65">
        <f t="shared" si="11"/>
        <v>16699.58210422812</v>
      </c>
      <c r="F94" s="65">
        <f t="shared" si="11"/>
        <v>17885.20157325467</v>
      </c>
      <c r="G94" s="65">
        <f t="shared" si="11"/>
        <v>19191.002949852507</v>
      </c>
      <c r="H94" s="65">
        <f t="shared" si="11"/>
        <v>20630.206489675515</v>
      </c>
    </row>
    <row r="95" spans="1:8" ht="18.75">
      <c r="A95" s="67" t="s">
        <v>5</v>
      </c>
      <c r="B95" s="62"/>
      <c r="C95" s="62">
        <v>175.9</v>
      </c>
      <c r="D95" s="68">
        <f>D94/C94*100</f>
        <v>111.6071587887872</v>
      </c>
      <c r="E95" s="68">
        <f>E94/D94*100</f>
        <v>107.97005504492311</v>
      </c>
      <c r="F95" s="68">
        <f>F94/E94*100</f>
        <v>107.09969543924316</v>
      </c>
      <c r="G95" s="68">
        <f>G94/F94*100</f>
        <v>107.30101570982859</v>
      </c>
      <c r="H95" s="68">
        <f>H94/G94*100</f>
        <v>107.49936594550972</v>
      </c>
    </row>
    <row r="96" spans="1:8" ht="20.25">
      <c r="A96" s="70" t="s">
        <v>63</v>
      </c>
      <c r="B96" s="62"/>
      <c r="C96" s="65">
        <f aca="true" t="shared" si="12" ref="C96:H96">C64/C30/12*1000</f>
        <v>15295.497912939773</v>
      </c>
      <c r="D96" s="65">
        <f t="shared" si="12"/>
        <v>17070.796064400714</v>
      </c>
      <c r="E96" s="65">
        <f t="shared" si="12"/>
        <v>18408.925399644762</v>
      </c>
      <c r="F96" s="65">
        <f t="shared" si="12"/>
        <v>19715.956187092954</v>
      </c>
      <c r="G96" s="65">
        <f t="shared" si="12"/>
        <v>21155.121373593844</v>
      </c>
      <c r="H96" s="65">
        <f t="shared" si="12"/>
        <v>22741.862048549436</v>
      </c>
    </row>
    <row r="97" spans="1:8" ht="18.75">
      <c r="A97" s="67" t="s">
        <v>5</v>
      </c>
      <c r="B97" s="62"/>
      <c r="C97" s="62">
        <v>192.2</v>
      </c>
      <c r="D97" s="68">
        <f>D96/C96*100</f>
        <v>111.60667120198202</v>
      </c>
      <c r="E97" s="68">
        <f>E96/D96*100</f>
        <v>107.83870494495902</v>
      </c>
      <c r="F97" s="68">
        <f>F96/E96*100</f>
        <v>107.09998416025638</v>
      </c>
      <c r="G97" s="68">
        <f>G96/F96*100</f>
        <v>107.29949474853792</v>
      </c>
      <c r="H97" s="68">
        <f>H96/G96*100</f>
        <v>107.50050376423832</v>
      </c>
    </row>
    <row r="98" spans="1:8" ht="24.75" customHeight="1">
      <c r="A98" s="75" t="s">
        <v>6</v>
      </c>
      <c r="B98" s="62"/>
      <c r="C98" s="65">
        <f aca="true" t="shared" si="13" ref="C98:H98">C65/C33/12*1000</f>
        <v>25022.552594853383</v>
      </c>
      <c r="D98" s="65">
        <f t="shared" si="13"/>
        <v>27905.016132284727</v>
      </c>
      <c r="E98" s="65">
        <f t="shared" si="13"/>
        <v>30216.286020640666</v>
      </c>
      <c r="F98" s="65">
        <f t="shared" si="13"/>
        <v>31424.937809945048</v>
      </c>
      <c r="G98" s="65">
        <f t="shared" si="13"/>
        <v>32681.93606755126</v>
      </c>
      <c r="H98" s="65">
        <f t="shared" si="13"/>
        <v>33891.16692926954</v>
      </c>
    </row>
    <row r="99" spans="1:8" ht="18.75">
      <c r="A99" s="67" t="s">
        <v>5</v>
      </c>
      <c r="B99" s="62"/>
      <c r="C99" s="65">
        <v>103.6</v>
      </c>
      <c r="D99" s="68">
        <f>D98/C98*100</f>
        <v>111.51946239898885</v>
      </c>
      <c r="E99" s="68">
        <f>E98/D98*100</f>
        <v>108.28263233176172</v>
      </c>
      <c r="F99" s="68">
        <f>F98/E98*100</f>
        <v>104.00000115328123</v>
      </c>
      <c r="G99" s="68">
        <f>G98/F98*100</f>
        <v>104.00000237139184</v>
      </c>
      <c r="H99" s="68">
        <f>H98/G98*100</f>
        <v>103.69999763544877</v>
      </c>
    </row>
    <row r="100" spans="1:8" ht="20.25">
      <c r="A100" s="78" t="s">
        <v>16</v>
      </c>
      <c r="B100" s="62"/>
      <c r="C100" s="62"/>
      <c r="D100" s="71"/>
      <c r="E100" s="69"/>
      <c r="F100" s="69"/>
      <c r="G100" s="69"/>
      <c r="H100" s="69"/>
    </row>
    <row r="101" spans="1:8" ht="20.25">
      <c r="A101" s="70" t="s">
        <v>55</v>
      </c>
      <c r="B101" s="62"/>
      <c r="C101" s="65">
        <f aca="true" t="shared" si="14" ref="C101:H101">C67/C36/12*1000</f>
        <v>30537.181294197424</v>
      </c>
      <c r="D101" s="65">
        <f t="shared" si="14"/>
        <v>34062.59339596657</v>
      </c>
      <c r="E101" s="65">
        <f t="shared" si="14"/>
        <v>36888.29954628825</v>
      </c>
      <c r="F101" s="65">
        <f t="shared" si="14"/>
        <v>38363.83163600234</v>
      </c>
      <c r="G101" s="65">
        <f t="shared" si="14"/>
        <v>39898.38304855681</v>
      </c>
      <c r="H101" s="65">
        <f t="shared" si="14"/>
        <v>41374.62514279579</v>
      </c>
    </row>
    <row r="102" spans="1:8" ht="18.75">
      <c r="A102" s="67" t="s">
        <v>5</v>
      </c>
      <c r="B102" s="62"/>
      <c r="C102" s="62">
        <v>103.6</v>
      </c>
      <c r="D102" s="68">
        <f>D101/C101*100</f>
        <v>111.54465458944973</v>
      </c>
      <c r="E102" s="68">
        <f>E101/D101*100</f>
        <v>108.29562833773039</v>
      </c>
      <c r="F102" s="68">
        <f>F101/E101*100</f>
        <v>104.00000029240317</v>
      </c>
      <c r="G102" s="68">
        <f>G101/F101*100</f>
        <v>103.99999517022793</v>
      </c>
      <c r="H102" s="68">
        <f>H101/G101*100</f>
        <v>103.70000481584023</v>
      </c>
    </row>
    <row r="103" spans="1:8" ht="20.25">
      <c r="A103" s="70" t="s">
        <v>56</v>
      </c>
      <c r="B103" s="62"/>
      <c r="C103" s="65">
        <f aca="true" t="shared" si="15" ref="C103:H103">C68/C38/12*1000</f>
        <v>20990.851648351647</v>
      </c>
      <c r="D103" s="65">
        <f t="shared" si="15"/>
        <v>23427.788518002228</v>
      </c>
      <c r="E103" s="65">
        <f>E69/E38/12*1000</f>
        <v>50216.11721611722</v>
      </c>
      <c r="F103" s="65">
        <f t="shared" si="15"/>
        <v>26462.758694152508</v>
      </c>
      <c r="G103" s="65">
        <f t="shared" si="15"/>
        <v>27521.24542124542</v>
      </c>
      <c r="H103" s="65">
        <f t="shared" si="15"/>
        <v>28539.555996469597</v>
      </c>
    </row>
    <row r="104" spans="1:8" ht="18.75">
      <c r="A104" s="67" t="s">
        <v>5</v>
      </c>
      <c r="B104" s="62"/>
      <c r="C104" s="62">
        <v>103.6</v>
      </c>
      <c r="D104" s="68">
        <f>D103/C103*100</f>
        <v>111.6095188059792</v>
      </c>
      <c r="E104" s="68">
        <f>E103/D103*100</f>
        <v>214.3442484019799</v>
      </c>
      <c r="F104" s="68">
        <f>F103/E103*100</f>
        <v>52.69773961268972</v>
      </c>
      <c r="G104" s="68">
        <f>G103/F103*100</f>
        <v>103.99991073994417</v>
      </c>
      <c r="H104" s="68">
        <f>H103/G103*100</f>
        <v>103.70008900265131</v>
      </c>
    </row>
    <row r="105" spans="1:8" ht="20.25">
      <c r="A105" s="70" t="s">
        <v>57</v>
      </c>
      <c r="B105" s="62"/>
      <c r="C105" s="65">
        <f aca="true" t="shared" si="16" ref="C105:H105">C69/C40/12*1000</f>
        <v>14225.531446540883</v>
      </c>
      <c r="D105" s="65">
        <f t="shared" si="16"/>
        <v>15817.356974476823</v>
      </c>
      <c r="E105" s="65">
        <f t="shared" si="16"/>
        <v>17179.19799498747</v>
      </c>
      <c r="F105" s="65">
        <f t="shared" si="16"/>
        <v>17866.428172390875</v>
      </c>
      <c r="G105" s="65">
        <f t="shared" si="16"/>
        <v>18581.07769423559</v>
      </c>
      <c r="H105" s="65">
        <f t="shared" si="16"/>
        <v>19268.58545536011</v>
      </c>
    </row>
    <row r="106" spans="1:8" ht="18.75">
      <c r="A106" s="67" t="s">
        <v>5</v>
      </c>
      <c r="B106" s="62"/>
      <c r="C106" s="62">
        <v>103.6</v>
      </c>
      <c r="D106" s="68">
        <f>D105/C105*100</f>
        <v>111.18991957466034</v>
      </c>
      <c r="E106" s="68">
        <f>E105/D105*100</f>
        <v>108.60978874478295</v>
      </c>
      <c r="F106" s="68">
        <f>F105/E105*100</f>
        <v>104.00036240110818</v>
      </c>
      <c r="G106" s="68">
        <f>G105/F105*100</f>
        <v>103.99995743384831</v>
      </c>
      <c r="H106" s="68">
        <f>H105/G105*100</f>
        <v>103.70004244338209</v>
      </c>
    </row>
    <row r="107" spans="1:8" ht="20.25">
      <c r="A107" s="70" t="s">
        <v>58</v>
      </c>
      <c r="B107" s="62"/>
      <c r="C107" s="65">
        <v>7968.5</v>
      </c>
      <c r="D107" s="65">
        <f>D70/D42/12*1000</f>
        <v>11221.655447126868</v>
      </c>
      <c r="E107" s="65">
        <f>E70/E42/12*1000</f>
        <v>12137.15277777778</v>
      </c>
      <c r="F107" s="65">
        <f>F70/F42/10*1000</f>
        <v>15147.070848004982</v>
      </c>
      <c r="G107" s="65">
        <f>G70/G42/12*1000</f>
        <v>13127.46527777778</v>
      </c>
      <c r="H107" s="65">
        <f>H70/H42/12*1000</f>
        <v>13613.177473463678</v>
      </c>
    </row>
    <row r="108" spans="1:8" ht="18.75">
      <c r="A108" s="67" t="s">
        <v>5</v>
      </c>
      <c r="B108" s="62"/>
      <c r="C108" s="65">
        <v>148.3</v>
      </c>
      <c r="D108" s="68">
        <f>D107/C107*100</f>
        <v>140.82519228370293</v>
      </c>
      <c r="E108" s="68">
        <f>E107/D107*100</f>
        <v>108.15830903884427</v>
      </c>
      <c r="F108" s="68">
        <f>F107/E107*100</f>
        <v>124.79921053427074</v>
      </c>
      <c r="G108" s="68">
        <f>G107/F107*100</f>
        <v>86.66669225691776</v>
      </c>
      <c r="H108" s="68">
        <f>H107/G107*100</f>
        <v>103.69996938028937</v>
      </c>
    </row>
    <row r="109" spans="1:8" ht="20.25">
      <c r="A109" s="70" t="s">
        <v>59</v>
      </c>
      <c r="B109" s="62"/>
      <c r="C109" s="65">
        <f aca="true" t="shared" si="17" ref="C109:H109">C71/C44/12*1000</f>
        <v>11579.080299998552</v>
      </c>
      <c r="D109" s="65">
        <f t="shared" si="17"/>
        <v>12923.352063967252</v>
      </c>
      <c r="E109" s="65">
        <f t="shared" si="17"/>
        <v>13964.890016920473</v>
      </c>
      <c r="F109" s="65">
        <f t="shared" si="17"/>
        <v>14523.418184776348</v>
      </c>
      <c r="G109" s="65">
        <f t="shared" si="17"/>
        <v>15104.357021996615</v>
      </c>
      <c r="H109" s="65">
        <f t="shared" si="17"/>
        <v>15663.216043917595</v>
      </c>
    </row>
    <row r="110" spans="1:8" ht="18.75">
      <c r="A110" s="67" t="s">
        <v>5</v>
      </c>
      <c r="B110" s="62"/>
      <c r="C110" s="62">
        <v>103.6</v>
      </c>
      <c r="D110" s="68">
        <f>D109/C109*100</f>
        <v>111.6094864975491</v>
      </c>
      <c r="E110" s="68">
        <f>E109/D109*100</f>
        <v>108.05934828516533</v>
      </c>
      <c r="F110" s="68">
        <f>F109/E109*100</f>
        <v>103.99951712601488</v>
      </c>
      <c r="G110" s="68">
        <f>G109/F109*100</f>
        <v>104.00001452708436</v>
      </c>
      <c r="H110" s="68">
        <f>H109/G109*100</f>
        <v>103.69998551482269</v>
      </c>
    </row>
    <row r="111" spans="1:8" ht="20.25">
      <c r="A111" s="70" t="s">
        <v>60</v>
      </c>
      <c r="B111" s="62"/>
      <c r="C111" s="65">
        <v>7321.8</v>
      </c>
      <c r="D111" s="65">
        <f>D72/D46/12*1000</f>
        <v>10431.36126022833</v>
      </c>
      <c r="E111" s="65">
        <f>E72/E46/12*1000</f>
        <v>11265.536723163841</v>
      </c>
      <c r="F111" s="65">
        <f>F72/F46/12*1000</f>
        <v>11716.130738564743</v>
      </c>
      <c r="G111" s="65">
        <f>G72/G46/12*1000</f>
        <v>12184.745762711866</v>
      </c>
      <c r="H111" s="65">
        <f>H72/H46/12*1000</f>
        <v>12635.612678927304</v>
      </c>
    </row>
    <row r="112" spans="1:8" ht="18.75">
      <c r="A112" s="67" t="s">
        <v>5</v>
      </c>
      <c r="B112" s="62"/>
      <c r="C112" s="62">
        <v>112.8</v>
      </c>
      <c r="D112" s="68">
        <f>D111/C111*100</f>
        <v>142.46990166664386</v>
      </c>
      <c r="E112" s="68">
        <f>E111/D111*100</f>
        <v>107.99680350555947</v>
      </c>
      <c r="F112" s="68">
        <f>F111/E111*100</f>
        <v>103.99975630521364</v>
      </c>
      <c r="G112" s="68">
        <f>G111/F111*100</f>
        <v>103.99974218966874</v>
      </c>
      <c r="H112" s="68">
        <f>H111/G111*100</f>
        <v>103.70025706728485</v>
      </c>
    </row>
    <row r="113" spans="1:8" ht="20.25">
      <c r="A113" s="70" t="s">
        <v>61</v>
      </c>
      <c r="B113" s="62"/>
      <c r="C113" s="65">
        <f aca="true" t="shared" si="18" ref="C113:H113">C73/C48/12*1000</f>
        <v>11889.111895639338</v>
      </c>
      <c r="D113" s="65">
        <f t="shared" si="18"/>
        <v>13269.376735842092</v>
      </c>
      <c r="E113" s="65">
        <f t="shared" si="18"/>
        <v>14341.241830065359</v>
      </c>
      <c r="F113" s="65">
        <f t="shared" si="18"/>
        <v>14914.895558928727</v>
      </c>
      <c r="G113" s="65">
        <f t="shared" si="18"/>
        <v>15511.642156862743</v>
      </c>
      <c r="H113" s="65">
        <f t="shared" si="18"/>
        <v>16085.416562393451</v>
      </c>
    </row>
    <row r="114" spans="1:8" ht="18.75">
      <c r="A114" s="67" t="s">
        <v>5</v>
      </c>
      <c r="B114" s="62"/>
      <c r="C114" s="62">
        <v>103.6</v>
      </c>
      <c r="D114" s="68">
        <f>D113/C113*100</f>
        <v>111.60948649754911</v>
      </c>
      <c r="E114" s="68">
        <f>E113/D113*100</f>
        <v>108.0777350403206</v>
      </c>
      <c r="F114" s="68">
        <f>F113/E113*100</f>
        <v>104.0000282797041</v>
      </c>
      <c r="G114" s="68">
        <f>G113/F113*100</f>
        <v>104.00101090601856</v>
      </c>
      <c r="H114" s="68">
        <f>H113/G113*100</f>
        <v>103.6989920198543</v>
      </c>
    </row>
    <row r="115" spans="1:8" ht="20.25">
      <c r="A115" s="70" t="s">
        <v>62</v>
      </c>
      <c r="B115" s="62"/>
      <c r="C115" s="65">
        <f aca="true" t="shared" si="19" ref="C115:H115">C74/C50/12*1000</f>
        <v>11122.700417546232</v>
      </c>
      <c r="D115" s="65">
        <f t="shared" si="19"/>
        <v>12413.988820684099</v>
      </c>
      <c r="E115" s="65">
        <f t="shared" si="19"/>
        <v>13409.420289855072</v>
      </c>
      <c r="F115" s="65">
        <f t="shared" si="19"/>
        <v>13945.960740366203</v>
      </c>
      <c r="G115" s="65">
        <f t="shared" si="19"/>
        <v>14503.759057971016</v>
      </c>
      <c r="H115" s="65">
        <f t="shared" si="19"/>
        <v>15040.439739270141</v>
      </c>
    </row>
    <row r="116" spans="1:8" ht="18.75">
      <c r="A116" s="67" t="s">
        <v>5</v>
      </c>
      <c r="B116" s="62"/>
      <c r="C116" s="62">
        <v>103.6</v>
      </c>
      <c r="D116" s="68">
        <f>D115/C115*100</f>
        <v>111.6094864975491</v>
      </c>
      <c r="E116" s="68">
        <f>E115/D115*100</f>
        <v>108.01862707909315</v>
      </c>
      <c r="F116" s="68">
        <f>F115/E115*100</f>
        <v>104.00122032804842</v>
      </c>
      <c r="G116" s="68">
        <f>G115/F115*100</f>
        <v>103.9997123754284</v>
      </c>
      <c r="H116" s="68">
        <f>H115/G115*100</f>
        <v>103.7002867956785</v>
      </c>
    </row>
    <row r="117" spans="1:8" ht="20.25">
      <c r="A117" s="70" t="s">
        <v>63</v>
      </c>
      <c r="B117" s="62"/>
      <c r="C117" s="65">
        <v>12074.9</v>
      </c>
      <c r="D117" s="65">
        <f>D75/D52/12*1000</f>
        <v>16961.75652824571</v>
      </c>
      <c r="E117" s="65">
        <f>E75/E52/12*1000</f>
        <v>18422.19135802469</v>
      </c>
      <c r="F117" s="65">
        <f>F75/F52/12*1000</f>
        <v>19159.07981203716</v>
      </c>
      <c r="G117" s="65">
        <f>G75/G52/12*1000</f>
        <v>19925.411522633745</v>
      </c>
      <c r="H117" s="65">
        <f>H75/H52/12*1000</f>
        <v>20662.684395685832</v>
      </c>
    </row>
    <row r="118" spans="1:8" ht="18.75">
      <c r="A118" s="67" t="s">
        <v>5</v>
      </c>
      <c r="B118" s="62"/>
      <c r="C118" s="62">
        <v>175.3</v>
      </c>
      <c r="D118" s="68">
        <f>D117/C117*100</f>
        <v>140.47119668275275</v>
      </c>
      <c r="E118" s="68">
        <f>E117/D117*100</f>
        <v>108.6101626759409</v>
      </c>
      <c r="F118" s="68">
        <f>F117/E117*100</f>
        <v>104.00000434091399</v>
      </c>
      <c r="G118" s="68">
        <f>G117/F117*100</f>
        <v>103.99983568164437</v>
      </c>
      <c r="H118" s="68">
        <f>H117/G117*100</f>
        <v>103.70016384461923</v>
      </c>
    </row>
    <row r="119" spans="1:8" ht="18.75">
      <c r="A119" s="67"/>
      <c r="B119" s="62"/>
      <c r="C119" s="62"/>
      <c r="D119" s="68"/>
      <c r="E119" s="68"/>
      <c r="F119" s="68"/>
      <c r="G119" s="68"/>
      <c r="H119" s="68"/>
    </row>
    <row r="120" spans="1:8" ht="20.25">
      <c r="A120" s="64" t="s">
        <v>0</v>
      </c>
      <c r="B120" s="62"/>
      <c r="C120" s="66">
        <f aca="true" t="shared" si="20" ref="C120:H120">C123+C127</f>
        <v>32003</v>
      </c>
      <c r="D120" s="66">
        <f t="shared" si="20"/>
        <v>29870</v>
      </c>
      <c r="E120" s="66">
        <f t="shared" si="20"/>
        <v>31603</v>
      </c>
      <c r="F120" s="66">
        <f t="shared" si="20"/>
        <v>33847</v>
      </c>
      <c r="G120" s="66">
        <f t="shared" si="20"/>
        <v>36318</v>
      </c>
      <c r="H120" s="66">
        <f t="shared" si="20"/>
        <v>39042</v>
      </c>
    </row>
    <row r="121" spans="1:8" ht="18.75">
      <c r="A121" s="67" t="s">
        <v>5</v>
      </c>
      <c r="B121" s="62"/>
      <c r="C121" s="68">
        <v>107.2</v>
      </c>
      <c r="D121" s="68">
        <f>D120/C120*100</f>
        <v>93.33499984376465</v>
      </c>
      <c r="E121" s="68">
        <f>E120/D120*100</f>
        <v>105.80180783394711</v>
      </c>
      <c r="F121" s="68">
        <f>F120/E120*100</f>
        <v>107.10059171597632</v>
      </c>
      <c r="G121" s="68">
        <f>G120/F120*100</f>
        <v>107.30049930569918</v>
      </c>
      <c r="H121" s="68">
        <f>H120/G120*100</f>
        <v>107.50041301833801</v>
      </c>
    </row>
    <row r="122" spans="1:8" ht="20.25">
      <c r="A122" s="78" t="s">
        <v>16</v>
      </c>
      <c r="B122" s="62"/>
      <c r="C122" s="62"/>
      <c r="D122" s="71"/>
      <c r="E122" s="68"/>
      <c r="F122" s="68"/>
      <c r="G122" s="68"/>
      <c r="H122" s="68"/>
    </row>
    <row r="123" spans="1:11" ht="20.25">
      <c r="A123" s="70" t="s">
        <v>55</v>
      </c>
      <c r="B123" s="62"/>
      <c r="C123" s="65">
        <v>28396</v>
      </c>
      <c r="D123" s="65">
        <v>26503.4</v>
      </c>
      <c r="E123" s="65">
        <v>28041.1</v>
      </c>
      <c r="F123" s="65">
        <v>30032.2</v>
      </c>
      <c r="G123" s="65">
        <v>32224.7</v>
      </c>
      <c r="H123" s="65">
        <v>34641.6</v>
      </c>
      <c r="I123" s="77"/>
      <c r="J123" s="59"/>
      <c r="K123" s="59"/>
    </row>
    <row r="124" spans="1:9" ht="18.75">
      <c r="A124" s="67" t="s">
        <v>5</v>
      </c>
      <c r="B124" s="62"/>
      <c r="C124" s="62">
        <v>107.6</v>
      </c>
      <c r="D124" s="68">
        <f>D123/C123*100</f>
        <v>93.33497675728977</v>
      </c>
      <c r="E124" s="68">
        <f>E123/D123*100</f>
        <v>105.80189711508712</v>
      </c>
      <c r="F124" s="68">
        <f>F123/E123*100</f>
        <v>107.1006486906719</v>
      </c>
      <c r="G124" s="68">
        <f>G123/F123*100</f>
        <v>107.3004974660531</v>
      </c>
      <c r="H124" s="68">
        <f>H123/G123*100</f>
        <v>107.50014740245834</v>
      </c>
      <c r="I124" s="77"/>
    </row>
    <row r="125" spans="1:9" ht="20.25">
      <c r="A125" s="70" t="s">
        <v>56</v>
      </c>
      <c r="B125" s="62"/>
      <c r="C125" s="65"/>
      <c r="D125" s="65"/>
      <c r="E125" s="65"/>
      <c r="F125" s="65"/>
      <c r="G125" s="65"/>
      <c r="H125" s="65"/>
      <c r="I125" s="77"/>
    </row>
    <row r="126" spans="1:9" ht="18.75">
      <c r="A126" s="67" t="s">
        <v>5</v>
      </c>
      <c r="B126" s="62"/>
      <c r="C126" s="62"/>
      <c r="D126" s="68"/>
      <c r="E126" s="68"/>
      <c r="F126" s="68"/>
      <c r="G126" s="68"/>
      <c r="H126" s="68"/>
      <c r="I126" s="77"/>
    </row>
    <row r="127" spans="1:9" ht="20.25">
      <c r="A127" s="70" t="s">
        <v>57</v>
      </c>
      <c r="B127" s="62"/>
      <c r="C127" s="65">
        <v>3607</v>
      </c>
      <c r="D127" s="65">
        <v>3366.6</v>
      </c>
      <c r="E127" s="65">
        <v>3561.9</v>
      </c>
      <c r="F127" s="65">
        <v>3814.8</v>
      </c>
      <c r="G127" s="65">
        <v>4093.3</v>
      </c>
      <c r="H127" s="65">
        <v>4400.4</v>
      </c>
      <c r="I127" s="77"/>
    </row>
    <row r="128" spans="1:9" ht="18.75">
      <c r="A128" s="67" t="s">
        <v>5</v>
      </c>
      <c r="B128" s="62"/>
      <c r="C128" s="62">
        <v>104.3</v>
      </c>
      <c r="D128" s="68">
        <f>D127/C127*100</f>
        <v>93.33518159135015</v>
      </c>
      <c r="E128" s="68">
        <f>E127/D127*100</f>
        <v>105.8011049723757</v>
      </c>
      <c r="F128" s="68">
        <f>F127/E127*100</f>
        <v>107.1001431820096</v>
      </c>
      <c r="G128" s="68">
        <f>G127/F127*100</f>
        <v>107.30051378840307</v>
      </c>
      <c r="H128" s="68">
        <f>H127/G127*100</f>
        <v>107.50250409205286</v>
      </c>
      <c r="I128" s="77"/>
    </row>
    <row r="129" spans="1:8" ht="20.25">
      <c r="A129" s="70" t="s">
        <v>58</v>
      </c>
      <c r="B129" s="62"/>
      <c r="C129" s="65"/>
      <c r="D129" s="65"/>
      <c r="E129" s="65"/>
      <c r="F129" s="65"/>
      <c r="G129" s="65"/>
      <c r="H129" s="65"/>
    </row>
    <row r="130" spans="1:8" ht="18.75">
      <c r="A130" s="67" t="s">
        <v>5</v>
      </c>
      <c r="B130" s="62"/>
      <c r="C130" s="62"/>
      <c r="D130" s="68"/>
      <c r="E130" s="68"/>
      <c r="F130" s="68"/>
      <c r="G130" s="68"/>
      <c r="H130" s="68"/>
    </row>
    <row r="131" spans="1:8" ht="20.25">
      <c r="A131" s="70" t="s">
        <v>59</v>
      </c>
      <c r="B131" s="62"/>
      <c r="C131" s="65"/>
      <c r="D131" s="65"/>
      <c r="E131" s="65"/>
      <c r="F131" s="65"/>
      <c r="G131" s="65"/>
      <c r="H131" s="65"/>
    </row>
    <row r="132" spans="1:8" ht="18.75">
      <c r="A132" s="67" t="s">
        <v>5</v>
      </c>
      <c r="B132" s="62"/>
      <c r="C132" s="62"/>
      <c r="D132" s="68"/>
      <c r="E132" s="68"/>
      <c r="F132" s="68"/>
      <c r="G132" s="68"/>
      <c r="H132" s="68"/>
    </row>
    <row r="133" spans="1:8" ht="20.25">
      <c r="A133" s="70" t="s">
        <v>60</v>
      </c>
      <c r="B133" s="62"/>
      <c r="C133" s="65"/>
      <c r="D133" s="65"/>
      <c r="E133" s="66"/>
      <c r="F133" s="66"/>
      <c r="G133" s="66"/>
      <c r="H133" s="66"/>
    </row>
    <row r="134" spans="1:8" ht="18.75">
      <c r="A134" s="67" t="s">
        <v>5</v>
      </c>
      <c r="B134" s="62"/>
      <c r="C134" s="62"/>
      <c r="D134" s="68"/>
      <c r="E134" s="69"/>
      <c r="F134" s="69"/>
      <c r="G134" s="69"/>
      <c r="H134" s="69"/>
    </row>
    <row r="135" spans="1:8" ht="20.25">
      <c r="A135" s="70" t="s">
        <v>61</v>
      </c>
      <c r="B135" s="62"/>
      <c r="C135" s="65"/>
      <c r="D135" s="65"/>
      <c r="E135" s="66"/>
      <c r="F135" s="66"/>
      <c r="G135" s="66"/>
      <c r="H135" s="66"/>
    </row>
    <row r="136" spans="1:8" ht="18.75">
      <c r="A136" s="67" t="s">
        <v>5</v>
      </c>
      <c r="B136" s="62"/>
      <c r="C136" s="62"/>
      <c r="D136" s="68"/>
      <c r="E136" s="69"/>
      <c r="F136" s="69"/>
      <c r="G136" s="69"/>
      <c r="H136" s="69"/>
    </row>
    <row r="137" spans="1:8" ht="20.25">
      <c r="A137" s="70" t="s">
        <v>62</v>
      </c>
      <c r="B137" s="62"/>
      <c r="C137" s="65"/>
      <c r="D137" s="65"/>
      <c r="E137" s="66"/>
      <c r="F137" s="66"/>
      <c r="G137" s="66"/>
      <c r="H137" s="66"/>
    </row>
    <row r="138" spans="1:8" ht="18.75">
      <c r="A138" s="67" t="s">
        <v>5</v>
      </c>
      <c r="B138" s="62"/>
      <c r="C138" s="62"/>
      <c r="D138" s="68"/>
      <c r="E138" s="69"/>
      <c r="F138" s="69"/>
      <c r="G138" s="69"/>
      <c r="H138" s="69"/>
    </row>
    <row r="139" spans="1:8" ht="20.25">
      <c r="A139" s="70" t="s">
        <v>63</v>
      </c>
      <c r="B139" s="62"/>
      <c r="C139" s="65"/>
      <c r="D139" s="65"/>
      <c r="E139" s="66"/>
      <c r="F139" s="66"/>
      <c r="G139" s="66"/>
      <c r="H139" s="66"/>
    </row>
    <row r="140" spans="1:8" ht="18.75">
      <c r="A140" s="67" t="s">
        <v>5</v>
      </c>
      <c r="B140" s="62"/>
      <c r="C140" s="62"/>
      <c r="D140" s="68"/>
      <c r="E140" s="69"/>
      <c r="F140" s="69"/>
      <c r="G140" s="69"/>
      <c r="H140" s="69"/>
    </row>
    <row r="141" spans="1:8" ht="20.25">
      <c r="A141" s="70" t="s">
        <v>66</v>
      </c>
      <c r="B141" s="62"/>
      <c r="C141" s="65"/>
      <c r="D141" s="65"/>
      <c r="E141" s="66"/>
      <c r="F141" s="66"/>
      <c r="G141" s="66"/>
      <c r="H141" s="66"/>
    </row>
    <row r="142" spans="1:8" ht="18" customHeight="1">
      <c r="A142" s="67" t="s">
        <v>5</v>
      </c>
      <c r="B142" s="62"/>
      <c r="C142" s="62"/>
      <c r="D142" s="68"/>
      <c r="E142" s="69"/>
      <c r="F142" s="69"/>
      <c r="G142" s="69"/>
      <c r="H142" s="69"/>
    </row>
    <row r="143" spans="1:8" ht="20.25">
      <c r="A143" s="64" t="s">
        <v>7</v>
      </c>
      <c r="B143" s="62"/>
      <c r="C143" s="62">
        <v>28</v>
      </c>
      <c r="D143" s="62">
        <v>28</v>
      </c>
      <c r="E143" s="62">
        <v>28</v>
      </c>
      <c r="F143" s="62">
        <v>28</v>
      </c>
      <c r="G143" s="62">
        <v>28</v>
      </c>
      <c r="H143" s="62">
        <v>28</v>
      </c>
    </row>
    <row r="144" spans="1:8" ht="18.75">
      <c r="A144" s="67" t="s">
        <v>5</v>
      </c>
      <c r="B144" s="62"/>
      <c r="C144" s="62">
        <v>100</v>
      </c>
      <c r="D144" s="68">
        <f>D143/C143*100</f>
        <v>100</v>
      </c>
      <c r="E144" s="69">
        <f>E143/D143*100</f>
        <v>100</v>
      </c>
      <c r="F144" s="69">
        <f>F143/E143*100</f>
        <v>100</v>
      </c>
      <c r="G144" s="69">
        <f>G143/F143*100</f>
        <v>100</v>
      </c>
      <c r="H144" s="69">
        <f>H143/G143*100</f>
        <v>100</v>
      </c>
    </row>
    <row r="145" spans="1:8" ht="20.25">
      <c r="A145" s="78" t="s">
        <v>16</v>
      </c>
      <c r="B145" s="62"/>
      <c r="C145" s="62"/>
      <c r="D145" s="71"/>
      <c r="E145" s="69"/>
      <c r="F145" s="69"/>
      <c r="G145" s="69"/>
      <c r="H145" s="69"/>
    </row>
    <row r="146" spans="1:8" ht="20.25">
      <c r="A146" s="70" t="s">
        <v>55</v>
      </c>
      <c r="B146" s="62"/>
      <c r="C146" s="62">
        <f aca="true" t="shared" si="21" ref="C146:H146">C143-(C148+C150+C152+C154+C156+C158+C160+C162)</f>
        <v>20</v>
      </c>
      <c r="D146" s="62">
        <f t="shared" si="21"/>
        <v>20</v>
      </c>
      <c r="E146" s="66">
        <f t="shared" si="21"/>
        <v>20</v>
      </c>
      <c r="F146" s="66">
        <f t="shared" si="21"/>
        <v>20</v>
      </c>
      <c r="G146" s="66">
        <f t="shared" si="21"/>
        <v>20</v>
      </c>
      <c r="H146" s="66">
        <f t="shared" si="21"/>
        <v>20</v>
      </c>
    </row>
    <row r="147" spans="1:8" ht="18.75">
      <c r="A147" s="67" t="s">
        <v>5</v>
      </c>
      <c r="B147" s="62"/>
      <c r="C147" s="62">
        <v>100</v>
      </c>
      <c r="D147" s="68">
        <f>D146/C146*100</f>
        <v>100</v>
      </c>
      <c r="E147" s="69">
        <f>E146/D146*100</f>
        <v>100</v>
      </c>
      <c r="F147" s="69">
        <f>F146/E146*100</f>
        <v>100</v>
      </c>
      <c r="G147" s="69">
        <f>G146/F146*100</f>
        <v>100</v>
      </c>
      <c r="H147" s="69">
        <f>H146/G146*100</f>
        <v>100</v>
      </c>
    </row>
    <row r="148" spans="1:8" ht="20.25">
      <c r="A148" s="70" t="s">
        <v>56</v>
      </c>
      <c r="B148" s="62"/>
      <c r="C148" s="62">
        <v>2</v>
      </c>
      <c r="D148" s="71">
        <v>2</v>
      </c>
      <c r="E148" s="69">
        <v>2</v>
      </c>
      <c r="F148" s="69">
        <v>2</v>
      </c>
      <c r="G148" s="69">
        <v>2</v>
      </c>
      <c r="H148" s="69">
        <v>2</v>
      </c>
    </row>
    <row r="149" spans="1:8" ht="18.75">
      <c r="A149" s="67" t="s">
        <v>5</v>
      </c>
      <c r="B149" s="62"/>
      <c r="C149" s="62">
        <v>100</v>
      </c>
      <c r="D149" s="68">
        <f>D148/C148*100</f>
        <v>100</v>
      </c>
      <c r="E149" s="69">
        <f>E148/D148*100</f>
        <v>100</v>
      </c>
      <c r="F149" s="69">
        <f>F148/E148*100</f>
        <v>100</v>
      </c>
      <c r="G149" s="69">
        <f>G148/F148*100</f>
        <v>100</v>
      </c>
      <c r="H149" s="69">
        <f>H148/G148*100</f>
        <v>100</v>
      </c>
    </row>
    <row r="150" spans="1:8" ht="20.25">
      <c r="A150" s="70" t="s">
        <v>57</v>
      </c>
      <c r="B150" s="62"/>
      <c r="C150" s="62">
        <v>2</v>
      </c>
      <c r="D150" s="71">
        <v>2</v>
      </c>
      <c r="E150" s="69">
        <v>2</v>
      </c>
      <c r="F150" s="69">
        <v>2</v>
      </c>
      <c r="G150" s="69">
        <v>2</v>
      </c>
      <c r="H150" s="69">
        <v>2</v>
      </c>
    </row>
    <row r="151" spans="1:8" ht="18.75">
      <c r="A151" s="67" t="s">
        <v>5</v>
      </c>
      <c r="B151" s="62"/>
      <c r="C151" s="62">
        <v>100</v>
      </c>
      <c r="D151" s="68">
        <f>D150/C150*100</f>
        <v>100</v>
      </c>
      <c r="E151" s="69">
        <f>E150/D150*100</f>
        <v>100</v>
      </c>
      <c r="F151" s="69">
        <f>F150/E150*100</f>
        <v>100</v>
      </c>
      <c r="G151" s="69">
        <f>G150/F150*100</f>
        <v>100</v>
      </c>
      <c r="H151" s="69">
        <f>H150/G150*100</f>
        <v>100</v>
      </c>
    </row>
    <row r="152" spans="1:8" ht="20.25">
      <c r="A152" s="70" t="s">
        <v>58</v>
      </c>
      <c r="B152" s="62"/>
      <c r="C152" s="62">
        <v>1</v>
      </c>
      <c r="D152" s="71">
        <v>1</v>
      </c>
      <c r="E152" s="69">
        <v>1</v>
      </c>
      <c r="F152" s="69">
        <v>1</v>
      </c>
      <c r="G152" s="69">
        <v>1</v>
      </c>
      <c r="H152" s="69">
        <v>1</v>
      </c>
    </row>
    <row r="153" spans="1:8" ht="18.75">
      <c r="A153" s="67" t="s">
        <v>5</v>
      </c>
      <c r="B153" s="62"/>
      <c r="C153" s="62">
        <v>100</v>
      </c>
      <c r="D153" s="68">
        <f>D152/C152*100</f>
        <v>100</v>
      </c>
      <c r="E153" s="69">
        <f>E152/D152*100</f>
        <v>100</v>
      </c>
      <c r="F153" s="69">
        <f>F152/E152*100</f>
        <v>100</v>
      </c>
      <c r="G153" s="69">
        <f>G152/F152*100</f>
        <v>100</v>
      </c>
      <c r="H153" s="69">
        <f>H152/G152*100</f>
        <v>100</v>
      </c>
    </row>
    <row r="154" spans="1:9" ht="20.25">
      <c r="A154" s="70" t="s">
        <v>59</v>
      </c>
      <c r="B154" s="62"/>
      <c r="C154" s="62">
        <v>1</v>
      </c>
      <c r="D154" s="71">
        <v>1</v>
      </c>
      <c r="E154" s="69">
        <v>1</v>
      </c>
      <c r="F154" s="69">
        <v>1</v>
      </c>
      <c r="G154" s="69">
        <v>1</v>
      </c>
      <c r="H154" s="69">
        <v>1</v>
      </c>
      <c r="I154" s="59">
        <v>0</v>
      </c>
    </row>
    <row r="155" spans="1:8" ht="18.75">
      <c r="A155" s="67" t="s">
        <v>5</v>
      </c>
      <c r="B155" s="62"/>
      <c r="C155" s="62">
        <v>100</v>
      </c>
      <c r="D155" s="68">
        <f>D154/C154*100</f>
        <v>100</v>
      </c>
      <c r="E155" s="69">
        <f>E154/D154*100</f>
        <v>100</v>
      </c>
      <c r="F155" s="69">
        <f>F154/E154*100</f>
        <v>100</v>
      </c>
      <c r="G155" s="69">
        <f>G154/F154*100</f>
        <v>100</v>
      </c>
      <c r="H155" s="69">
        <f>H154/G154*100</f>
        <v>100</v>
      </c>
    </row>
    <row r="156" spans="1:8" ht="20.25">
      <c r="A156" s="70" t="s">
        <v>60</v>
      </c>
      <c r="B156" s="62"/>
      <c r="C156" s="62">
        <v>0</v>
      </c>
      <c r="D156" s="71">
        <v>0</v>
      </c>
      <c r="E156" s="69">
        <v>0</v>
      </c>
      <c r="F156" s="69">
        <v>0</v>
      </c>
      <c r="G156" s="69">
        <v>0</v>
      </c>
      <c r="H156" s="69">
        <v>0</v>
      </c>
    </row>
    <row r="157" spans="1:8" ht="18.75">
      <c r="A157" s="67" t="s">
        <v>5</v>
      </c>
      <c r="B157" s="62"/>
      <c r="C157" s="62">
        <v>0</v>
      </c>
      <c r="D157" s="68">
        <v>0</v>
      </c>
      <c r="E157" s="69">
        <v>0</v>
      </c>
      <c r="F157" s="69">
        <v>0</v>
      </c>
      <c r="G157" s="69">
        <v>0</v>
      </c>
      <c r="H157" s="69">
        <v>0</v>
      </c>
    </row>
    <row r="158" spans="1:8" ht="20.25">
      <c r="A158" s="70" t="s">
        <v>61</v>
      </c>
      <c r="B158" s="62"/>
      <c r="C158" s="62">
        <v>1</v>
      </c>
      <c r="D158" s="71">
        <v>1</v>
      </c>
      <c r="E158" s="69">
        <v>1</v>
      </c>
      <c r="F158" s="69">
        <v>1</v>
      </c>
      <c r="G158" s="69">
        <v>1</v>
      </c>
      <c r="H158" s="69">
        <v>1</v>
      </c>
    </row>
    <row r="159" spans="1:8" ht="18.75">
      <c r="A159" s="67" t="s">
        <v>5</v>
      </c>
      <c r="B159" s="62"/>
      <c r="C159" s="62">
        <v>100</v>
      </c>
      <c r="D159" s="68">
        <f>D158/C158*100</f>
        <v>100</v>
      </c>
      <c r="E159" s="69">
        <f>E158/D158*100</f>
        <v>100</v>
      </c>
      <c r="F159" s="69">
        <f>F158/E158*100</f>
        <v>100</v>
      </c>
      <c r="G159" s="69">
        <f>G158/F158*100</f>
        <v>100</v>
      </c>
      <c r="H159" s="69">
        <f>H158/G158*100</f>
        <v>100</v>
      </c>
    </row>
    <row r="160" spans="1:8" ht="20.25">
      <c r="A160" s="70" t="s">
        <v>62</v>
      </c>
      <c r="B160" s="62"/>
      <c r="C160" s="62">
        <v>0</v>
      </c>
      <c r="D160" s="71">
        <v>0</v>
      </c>
      <c r="E160" s="69">
        <v>0</v>
      </c>
      <c r="F160" s="69">
        <v>0</v>
      </c>
      <c r="G160" s="69">
        <v>0</v>
      </c>
      <c r="H160" s="69">
        <v>0</v>
      </c>
    </row>
    <row r="161" spans="1:8" ht="18.75">
      <c r="A161" s="67" t="s">
        <v>5</v>
      </c>
      <c r="B161" s="62"/>
      <c r="C161" s="62">
        <v>0</v>
      </c>
      <c r="D161" s="68">
        <v>0</v>
      </c>
      <c r="E161" s="69">
        <v>0</v>
      </c>
      <c r="F161" s="69">
        <v>0</v>
      </c>
      <c r="G161" s="69">
        <v>0</v>
      </c>
      <c r="H161" s="69">
        <v>0</v>
      </c>
    </row>
    <row r="162" spans="1:8" ht="20.25">
      <c r="A162" s="70" t="s">
        <v>63</v>
      </c>
      <c r="B162" s="62"/>
      <c r="C162" s="62">
        <v>1</v>
      </c>
      <c r="D162" s="71">
        <v>1</v>
      </c>
      <c r="E162" s="69">
        <v>1</v>
      </c>
      <c r="F162" s="69">
        <v>1</v>
      </c>
      <c r="G162" s="69">
        <v>1</v>
      </c>
      <c r="H162" s="69">
        <v>1</v>
      </c>
    </row>
    <row r="163" spans="1:8" ht="18.75">
      <c r="A163" s="67" t="s">
        <v>5</v>
      </c>
      <c r="B163" s="62"/>
      <c r="C163" s="62">
        <v>100</v>
      </c>
      <c r="D163" s="68">
        <f>D162/C162*100</f>
        <v>100</v>
      </c>
      <c r="E163" s="69">
        <f>E162/D162*100</f>
        <v>100</v>
      </c>
      <c r="F163" s="69">
        <f>F162/E162*100</f>
        <v>100</v>
      </c>
      <c r="G163" s="69">
        <f>G162/F162*100</f>
        <v>100</v>
      </c>
      <c r="H163" s="69">
        <f>H162/G162*100</f>
        <v>100</v>
      </c>
    </row>
    <row r="164" spans="1:8" ht="20.25">
      <c r="A164" s="64" t="s">
        <v>8</v>
      </c>
      <c r="B164" s="62"/>
      <c r="C164" s="62">
        <v>25865</v>
      </c>
      <c r="D164" s="68">
        <v>26977.2</v>
      </c>
      <c r="E164" s="68">
        <v>28460.9</v>
      </c>
      <c r="F164" s="68">
        <v>29542.4</v>
      </c>
      <c r="G164" s="68">
        <v>30694.6</v>
      </c>
      <c r="H164" s="68">
        <v>31891.7</v>
      </c>
    </row>
    <row r="165" spans="1:8" ht="18.75">
      <c r="A165" s="67" t="s">
        <v>5</v>
      </c>
      <c r="B165" s="62"/>
      <c r="C165" s="62">
        <v>116.9</v>
      </c>
      <c r="D165" s="68">
        <f>D164/C164*100</f>
        <v>104.30001933114248</v>
      </c>
      <c r="E165" s="68">
        <f>E164/D164*100</f>
        <v>105.49982948563972</v>
      </c>
      <c r="F165" s="68">
        <f>F164/E164*100</f>
        <v>103.79995010698889</v>
      </c>
      <c r="G165" s="68">
        <f>G164/F164*100</f>
        <v>103.90015706239166</v>
      </c>
      <c r="H165" s="68">
        <f>H164/G164*100</f>
        <v>103.90003453376164</v>
      </c>
    </row>
    <row r="166" spans="1:9" ht="20.25">
      <c r="A166" s="78" t="s">
        <v>16</v>
      </c>
      <c r="B166" s="62"/>
      <c r="C166" s="62"/>
      <c r="D166" s="71"/>
      <c r="E166" s="69"/>
      <c r="F166" s="69"/>
      <c r="G166" s="69"/>
      <c r="H166" s="69"/>
      <c r="I166" s="77"/>
    </row>
    <row r="167" spans="1:9" ht="20.25">
      <c r="A167" s="70" t="s">
        <v>55</v>
      </c>
      <c r="B167" s="62"/>
      <c r="C167" s="68">
        <f aca="true" t="shared" si="22" ref="C167:H167">C164/C143*C146</f>
        <v>18475</v>
      </c>
      <c r="D167" s="68">
        <f t="shared" si="22"/>
        <v>19269.428571428572</v>
      </c>
      <c r="E167" s="68">
        <f t="shared" si="22"/>
        <v>20329.214285714286</v>
      </c>
      <c r="F167" s="68">
        <f t="shared" si="22"/>
        <v>21101.71428571429</v>
      </c>
      <c r="G167" s="68">
        <f t="shared" si="22"/>
        <v>21924.714285714286</v>
      </c>
      <c r="H167" s="68">
        <f t="shared" si="22"/>
        <v>22779.785714285714</v>
      </c>
      <c r="I167" s="77"/>
    </row>
    <row r="168" spans="1:9" ht="18.75">
      <c r="A168" s="67" t="s">
        <v>5</v>
      </c>
      <c r="B168" s="62"/>
      <c r="C168" s="62">
        <v>106.5</v>
      </c>
      <c r="D168" s="68">
        <f>D167/C167*100</f>
        <v>104.30001933114248</v>
      </c>
      <c r="E168" s="68">
        <f>E167/D167*100</f>
        <v>105.49982948563972</v>
      </c>
      <c r="F168" s="107">
        <f>F167/E167*100</f>
        <v>103.7999501069889</v>
      </c>
      <c r="G168" s="68">
        <f>G167/F167*100</f>
        <v>103.90015706239166</v>
      </c>
      <c r="H168" s="68">
        <f>H167/G167*100</f>
        <v>103.90003453376164</v>
      </c>
      <c r="I168" s="77"/>
    </row>
    <row r="169" spans="1:9" ht="20.25">
      <c r="A169" s="70" t="s">
        <v>56</v>
      </c>
      <c r="B169" s="62"/>
      <c r="C169" s="68">
        <f aca="true" t="shared" si="23" ref="C169:H169">C164/C143*C148</f>
        <v>1847.5</v>
      </c>
      <c r="D169" s="68">
        <f t="shared" si="23"/>
        <v>1926.9428571428573</v>
      </c>
      <c r="E169" s="68">
        <f t="shared" si="23"/>
        <v>2032.9214285714286</v>
      </c>
      <c r="F169" s="107">
        <f t="shared" si="23"/>
        <v>2110.171428571429</v>
      </c>
      <c r="G169" s="68">
        <f t="shared" si="23"/>
        <v>2192.4714285714285</v>
      </c>
      <c r="H169" s="68">
        <f t="shared" si="23"/>
        <v>2277.9785714285713</v>
      </c>
      <c r="I169" s="77"/>
    </row>
    <row r="170" spans="1:9" ht="18.75">
      <c r="A170" s="67" t="s">
        <v>5</v>
      </c>
      <c r="B170" s="62"/>
      <c r="C170" s="62">
        <v>146</v>
      </c>
      <c r="D170" s="68">
        <f>D169/C169*100</f>
        <v>104.30001933114248</v>
      </c>
      <c r="E170" s="68">
        <f>E169/D169*100</f>
        <v>105.49982948563972</v>
      </c>
      <c r="F170" s="107">
        <f>F169/E169*100</f>
        <v>103.7999501069889</v>
      </c>
      <c r="G170" s="68">
        <f>G169/F169*100</f>
        <v>103.90015706239166</v>
      </c>
      <c r="H170" s="68">
        <f>H169/G169*100</f>
        <v>103.90003453376164</v>
      </c>
      <c r="I170" s="77"/>
    </row>
    <row r="171" spans="1:9" ht="20.25">
      <c r="A171" s="70" t="s">
        <v>57</v>
      </c>
      <c r="B171" s="62"/>
      <c r="C171" s="68">
        <f aca="true" t="shared" si="24" ref="C171:H171">C164/C143*C150</f>
        <v>1847.5</v>
      </c>
      <c r="D171" s="68">
        <f t="shared" si="24"/>
        <v>1926.9428571428573</v>
      </c>
      <c r="E171" s="68">
        <f t="shared" si="24"/>
        <v>2032.9214285714286</v>
      </c>
      <c r="F171" s="107">
        <f t="shared" si="24"/>
        <v>2110.171428571429</v>
      </c>
      <c r="G171" s="68">
        <f t="shared" si="24"/>
        <v>2192.4714285714285</v>
      </c>
      <c r="H171" s="68">
        <f t="shared" si="24"/>
        <v>2277.9785714285713</v>
      </c>
      <c r="I171" s="77"/>
    </row>
    <row r="172" spans="1:8" ht="18.75">
      <c r="A172" s="67" t="s">
        <v>5</v>
      </c>
      <c r="B172" s="62"/>
      <c r="C172" s="62">
        <v>146</v>
      </c>
      <c r="D172" s="68">
        <f>D171/C171*100</f>
        <v>104.30001933114248</v>
      </c>
      <c r="E172" s="68">
        <f>E171/D171*100</f>
        <v>105.49982948563972</v>
      </c>
      <c r="F172" s="107">
        <f>F171/E171*100</f>
        <v>103.7999501069889</v>
      </c>
      <c r="G172" s="68">
        <f>G171/F171*100</f>
        <v>103.90015706239166</v>
      </c>
      <c r="H172" s="68">
        <f>H171/G171*100</f>
        <v>103.90003453376164</v>
      </c>
    </row>
    <row r="173" spans="1:12" ht="20.25">
      <c r="A173" s="70" t="s">
        <v>58</v>
      </c>
      <c r="B173" s="62"/>
      <c r="C173" s="68">
        <f aca="true" t="shared" si="25" ref="C173:H173">C164/C143*C152</f>
        <v>923.75</v>
      </c>
      <c r="D173" s="68">
        <f t="shared" si="25"/>
        <v>963.4714285714286</v>
      </c>
      <c r="E173" s="68">
        <f t="shared" si="25"/>
        <v>1016.4607142857143</v>
      </c>
      <c r="F173" s="107">
        <f t="shared" si="25"/>
        <v>1055.0857142857144</v>
      </c>
      <c r="G173" s="68">
        <f t="shared" si="25"/>
        <v>1096.2357142857143</v>
      </c>
      <c r="H173" s="68">
        <f t="shared" si="25"/>
        <v>1138.9892857142856</v>
      </c>
      <c r="I173" s="68"/>
      <c r="J173" s="68"/>
      <c r="K173" s="68"/>
      <c r="L173" s="68"/>
    </row>
    <row r="174" spans="1:8" ht="18.75">
      <c r="A174" s="67" t="s">
        <v>5</v>
      </c>
      <c r="B174" s="62"/>
      <c r="C174" s="62">
        <v>146</v>
      </c>
      <c r="D174" s="68">
        <f>D173/C173*100</f>
        <v>104.30001933114248</v>
      </c>
      <c r="E174" s="68">
        <f>E173/D173*100</f>
        <v>105.49982948563972</v>
      </c>
      <c r="F174" s="107">
        <f>F173/E173*100</f>
        <v>103.7999501069889</v>
      </c>
      <c r="G174" s="68">
        <f>G173/F173*100</f>
        <v>103.90015706239166</v>
      </c>
      <c r="H174" s="68">
        <f>H173/G173*100</f>
        <v>103.90003453376164</v>
      </c>
    </row>
    <row r="175" spans="1:8" ht="20.25">
      <c r="A175" s="70" t="s">
        <v>59</v>
      </c>
      <c r="B175" s="62"/>
      <c r="C175" s="68">
        <f aca="true" t="shared" si="26" ref="C175:H175">C164/C143*C154</f>
        <v>923.75</v>
      </c>
      <c r="D175" s="68">
        <f t="shared" si="26"/>
        <v>963.4714285714286</v>
      </c>
      <c r="E175" s="68">
        <f t="shared" si="26"/>
        <v>1016.4607142857143</v>
      </c>
      <c r="F175" s="107">
        <f t="shared" si="26"/>
        <v>1055.0857142857144</v>
      </c>
      <c r="G175" s="68">
        <f t="shared" si="26"/>
        <v>1096.2357142857143</v>
      </c>
      <c r="H175" s="68">
        <f t="shared" si="26"/>
        <v>1138.9892857142856</v>
      </c>
    </row>
    <row r="176" spans="1:8" ht="18.75">
      <c r="A176" s="67" t="s">
        <v>5</v>
      </c>
      <c r="B176" s="62"/>
      <c r="C176" s="62">
        <v>146</v>
      </c>
      <c r="D176" s="68">
        <f>D175/C175*100</f>
        <v>104.30001933114248</v>
      </c>
      <c r="E176" s="68">
        <f>E175/D175*100</f>
        <v>105.49982948563972</v>
      </c>
      <c r="F176" s="107">
        <f>F175/E175*100</f>
        <v>103.7999501069889</v>
      </c>
      <c r="G176" s="68">
        <f>G175/F175*100</f>
        <v>103.90015706239166</v>
      </c>
      <c r="H176" s="68">
        <f>H175/G175*100</f>
        <v>103.90003453376164</v>
      </c>
    </row>
    <row r="177" spans="1:8" ht="20.25">
      <c r="A177" s="70" t="s">
        <v>60</v>
      </c>
      <c r="B177" s="62"/>
      <c r="C177" s="68">
        <v>0</v>
      </c>
      <c r="D177" s="68">
        <f>D164/D143*D156</f>
        <v>0</v>
      </c>
      <c r="E177" s="69">
        <f>E164/E143*E156</f>
        <v>0</v>
      </c>
      <c r="F177" s="107">
        <f>F164/F143*F156</f>
        <v>0</v>
      </c>
      <c r="G177" s="69">
        <f>G164/G143*G156</f>
        <v>0</v>
      </c>
      <c r="H177" s="69">
        <f>H164/H143*H156</f>
        <v>0</v>
      </c>
    </row>
    <row r="178" spans="1:8" ht="18.75">
      <c r="A178" s="67" t="s">
        <v>5</v>
      </c>
      <c r="B178" s="62"/>
      <c r="C178" s="62">
        <v>0</v>
      </c>
      <c r="D178" s="68">
        <v>0</v>
      </c>
      <c r="E178" s="69">
        <v>0</v>
      </c>
      <c r="F178" s="107">
        <v>0</v>
      </c>
      <c r="G178" s="69">
        <v>0</v>
      </c>
      <c r="H178" s="69">
        <v>0</v>
      </c>
    </row>
    <row r="179" spans="1:8" ht="20.25">
      <c r="A179" s="70" t="s">
        <v>61</v>
      </c>
      <c r="B179" s="62"/>
      <c r="C179" s="68">
        <f aca="true" t="shared" si="27" ref="C179:H179">C164/C143*C158</f>
        <v>923.75</v>
      </c>
      <c r="D179" s="68">
        <f t="shared" si="27"/>
        <v>963.4714285714286</v>
      </c>
      <c r="E179" s="107">
        <f t="shared" si="27"/>
        <v>1016.4607142857143</v>
      </c>
      <c r="F179" s="107">
        <f t="shared" si="27"/>
        <v>1055.0857142857144</v>
      </c>
      <c r="G179" s="68">
        <f t="shared" si="27"/>
        <v>1096.2357142857143</v>
      </c>
      <c r="H179" s="68">
        <f t="shared" si="27"/>
        <v>1138.9892857142856</v>
      </c>
    </row>
    <row r="180" spans="1:8" ht="18.75">
      <c r="A180" s="67" t="s">
        <v>5</v>
      </c>
      <c r="B180" s="62"/>
      <c r="C180" s="62">
        <v>146</v>
      </c>
      <c r="D180" s="68">
        <f>D179/C179*100</f>
        <v>104.30001933114248</v>
      </c>
      <c r="E180" s="68">
        <f>E179/D179*100</f>
        <v>105.49982948563972</v>
      </c>
      <c r="F180" s="107">
        <f>F179/E179*100</f>
        <v>103.7999501069889</v>
      </c>
      <c r="G180" s="68">
        <f>G179/F179*100</f>
        <v>103.90015706239166</v>
      </c>
      <c r="H180" s="68">
        <f>H179/G179*100</f>
        <v>103.90003453376164</v>
      </c>
    </row>
    <row r="181" spans="1:8" ht="20.25">
      <c r="A181" s="70" t="s">
        <v>62</v>
      </c>
      <c r="B181" s="62"/>
      <c r="C181" s="68">
        <v>0</v>
      </c>
      <c r="D181" s="68">
        <f>D164/D143*D160</f>
        <v>0</v>
      </c>
      <c r="E181" s="69">
        <f>E164/E143*E160</f>
        <v>0</v>
      </c>
      <c r="F181" s="107">
        <f>F164/F143*F160</f>
        <v>0</v>
      </c>
      <c r="G181" s="69">
        <f>G164/G143*G160</f>
        <v>0</v>
      </c>
      <c r="H181" s="69">
        <f>H164/H143*H160</f>
        <v>0</v>
      </c>
    </row>
    <row r="182" spans="1:8" ht="18.75">
      <c r="A182" s="67" t="s">
        <v>5</v>
      </c>
      <c r="B182" s="62"/>
      <c r="C182" s="62">
        <v>0</v>
      </c>
      <c r="D182" s="68">
        <v>0</v>
      </c>
      <c r="E182" s="69">
        <v>0</v>
      </c>
      <c r="F182" s="107">
        <v>0</v>
      </c>
      <c r="G182" s="69">
        <v>0</v>
      </c>
      <c r="H182" s="69">
        <v>0</v>
      </c>
    </row>
    <row r="183" spans="1:8" ht="20.25">
      <c r="A183" s="70" t="s">
        <v>63</v>
      </c>
      <c r="B183" s="62"/>
      <c r="C183" s="68">
        <f aca="true" t="shared" si="28" ref="C183:H183">C164/C143*C162</f>
        <v>923.75</v>
      </c>
      <c r="D183" s="68">
        <f t="shared" si="28"/>
        <v>963.4714285714286</v>
      </c>
      <c r="E183" s="107">
        <f t="shared" si="28"/>
        <v>1016.4607142857143</v>
      </c>
      <c r="F183" s="107">
        <f t="shared" si="28"/>
        <v>1055.0857142857144</v>
      </c>
      <c r="G183" s="68">
        <f t="shared" si="28"/>
        <v>1096.2357142857143</v>
      </c>
      <c r="H183" s="68">
        <f t="shared" si="28"/>
        <v>1138.9892857142856</v>
      </c>
    </row>
    <row r="184" spans="1:8" ht="18.75">
      <c r="A184" s="67" t="s">
        <v>5</v>
      </c>
      <c r="B184" s="62"/>
      <c r="C184" s="62">
        <v>69.5</v>
      </c>
      <c r="D184" s="68">
        <f>D183/C183*100</f>
        <v>104.30001933114248</v>
      </c>
      <c r="E184" s="68">
        <f>E183/D183*100</f>
        <v>105.49982948563972</v>
      </c>
      <c r="F184" s="107">
        <f>F183/E183*100</f>
        <v>103.7999501069889</v>
      </c>
      <c r="G184" s="68">
        <f>G183/F183*100</f>
        <v>103.90015706239166</v>
      </c>
      <c r="H184" s="68">
        <f>H183/G183*100</f>
        <v>103.90003453376164</v>
      </c>
    </row>
    <row r="185" spans="1:8" ht="20.25">
      <c r="A185" s="81" t="s">
        <v>67</v>
      </c>
      <c r="B185" s="62"/>
      <c r="C185" s="62">
        <f aca="true" t="shared" si="29" ref="C185:H185">C187+C189+C191+C193+C195+C197+C199+C201+C203</f>
        <v>10987</v>
      </c>
      <c r="D185" s="66">
        <f t="shared" si="29"/>
        <v>10877</v>
      </c>
      <c r="E185" s="66">
        <f t="shared" si="29"/>
        <v>10754</v>
      </c>
      <c r="F185" s="66">
        <f t="shared" si="29"/>
        <v>10599</v>
      </c>
      <c r="G185" s="66">
        <f t="shared" si="29"/>
        <v>10448</v>
      </c>
      <c r="H185" s="66">
        <f t="shared" si="29"/>
        <v>10280</v>
      </c>
    </row>
    <row r="186" spans="1:8" ht="20.25">
      <c r="A186" s="83" t="s">
        <v>16</v>
      </c>
      <c r="B186" s="62"/>
      <c r="C186" s="62"/>
      <c r="D186" s="71"/>
      <c r="E186" s="69"/>
      <c r="F186" s="69"/>
      <c r="G186" s="69"/>
      <c r="H186" s="69"/>
    </row>
    <row r="187" spans="1:9" ht="20.25">
      <c r="A187" s="70" t="s">
        <v>55</v>
      </c>
      <c r="B187" s="62"/>
      <c r="C187" s="62">
        <v>7682</v>
      </c>
      <c r="D187" s="71">
        <v>7672</v>
      </c>
      <c r="E187" s="69">
        <v>7632</v>
      </c>
      <c r="F187" s="69">
        <v>7559</v>
      </c>
      <c r="G187" s="69">
        <v>7481</v>
      </c>
      <c r="H187" s="69">
        <v>7412</v>
      </c>
      <c r="I187" s="59">
        <f>C187/$C$185*$I$185</f>
        <v>0</v>
      </c>
    </row>
    <row r="188" spans="1:10" ht="18.75">
      <c r="A188" s="67" t="s">
        <v>5</v>
      </c>
      <c r="B188" s="62"/>
      <c r="C188" s="62">
        <v>100.1</v>
      </c>
      <c r="D188" s="68">
        <f>D187/C187*100</f>
        <v>99.86982556625878</v>
      </c>
      <c r="E188" s="68">
        <f>E187/D187*100</f>
        <v>99.47862356621481</v>
      </c>
      <c r="F188" s="68">
        <f>F187/E187*100</f>
        <v>99.04350104821803</v>
      </c>
      <c r="G188" s="68">
        <f>G187/F187*100</f>
        <v>98.9681174758566</v>
      </c>
      <c r="H188" s="68">
        <f>H187/G187*100</f>
        <v>99.07766341398208</v>
      </c>
      <c r="J188" s="58"/>
    </row>
    <row r="189" spans="1:10" ht="20.25">
      <c r="A189" s="70" t="s">
        <v>56</v>
      </c>
      <c r="B189" s="62"/>
      <c r="C189" s="62">
        <v>401</v>
      </c>
      <c r="D189" s="69">
        <v>393</v>
      </c>
      <c r="E189" s="69">
        <v>386</v>
      </c>
      <c r="F189" s="69">
        <v>371</v>
      </c>
      <c r="G189" s="69">
        <v>359</v>
      </c>
      <c r="H189" s="69">
        <v>336</v>
      </c>
      <c r="I189" s="59">
        <f>C189/$C$185*$I$185</f>
        <v>0</v>
      </c>
      <c r="J189" s="58"/>
    </row>
    <row r="190" spans="1:10" ht="18.75">
      <c r="A190" s="67" t="s">
        <v>5</v>
      </c>
      <c r="B190" s="62"/>
      <c r="C190" s="62">
        <v>100.2</v>
      </c>
      <c r="D190" s="68">
        <f>D189/C189*100</f>
        <v>98.00498753117208</v>
      </c>
      <c r="E190" s="68">
        <f>E189/D189*100</f>
        <v>98.21882951653944</v>
      </c>
      <c r="F190" s="68">
        <f>F189/E189*100</f>
        <v>96.11398963730569</v>
      </c>
      <c r="G190" s="68">
        <f>G189/F189*100</f>
        <v>96.7654986522911</v>
      </c>
      <c r="H190" s="68">
        <f>H189/G189*100</f>
        <v>93.59331476323119</v>
      </c>
      <c r="J190" s="58"/>
    </row>
    <row r="191" spans="1:10" ht="20.25">
      <c r="A191" s="70" t="s">
        <v>57</v>
      </c>
      <c r="B191" s="62"/>
      <c r="C191" s="62">
        <v>701</v>
      </c>
      <c r="D191" s="69">
        <v>688</v>
      </c>
      <c r="E191" s="69">
        <v>680</v>
      </c>
      <c r="F191" s="69">
        <v>667</v>
      </c>
      <c r="G191" s="69">
        <v>656</v>
      </c>
      <c r="H191" s="69">
        <v>637</v>
      </c>
      <c r="I191" s="59">
        <f aca="true" t="shared" si="30" ref="I191:I203">C191/$C$185*$I$185</f>
        <v>0</v>
      </c>
      <c r="J191" s="58"/>
    </row>
    <row r="192" spans="1:10" ht="18.75">
      <c r="A192" s="67" t="s">
        <v>5</v>
      </c>
      <c r="B192" s="62"/>
      <c r="C192" s="62">
        <v>100.2</v>
      </c>
      <c r="D192" s="68">
        <f>D191/C191*100</f>
        <v>98.14550641940085</v>
      </c>
      <c r="E192" s="68">
        <f>E191/D191*100</f>
        <v>98.83720930232558</v>
      </c>
      <c r="F192" s="68">
        <f>F191/E191*100</f>
        <v>98.08823529411764</v>
      </c>
      <c r="G192" s="68">
        <f>G191/F191*100</f>
        <v>98.35082458770614</v>
      </c>
      <c r="H192" s="68">
        <f>H191/G191*100</f>
        <v>97.10365853658537</v>
      </c>
      <c r="J192" s="58"/>
    </row>
    <row r="193" spans="1:9" ht="20.25">
      <c r="A193" s="70" t="s">
        <v>58</v>
      </c>
      <c r="B193" s="62"/>
      <c r="C193" s="62">
        <v>302</v>
      </c>
      <c r="D193" s="69">
        <v>288</v>
      </c>
      <c r="E193" s="69">
        <v>280</v>
      </c>
      <c r="F193" s="69">
        <v>270</v>
      </c>
      <c r="G193" s="69">
        <v>257</v>
      </c>
      <c r="H193" s="69">
        <v>246</v>
      </c>
      <c r="I193" s="59">
        <f t="shared" si="30"/>
        <v>0</v>
      </c>
    </row>
    <row r="194" spans="1:8" ht="18.75">
      <c r="A194" s="67" t="s">
        <v>5</v>
      </c>
      <c r="B194" s="62"/>
      <c r="C194" s="62">
        <v>100.2</v>
      </c>
      <c r="D194" s="68">
        <f>D193/C193*100</f>
        <v>95.36423841059603</v>
      </c>
      <c r="E194" s="68">
        <f>E193/D193*100</f>
        <v>97.22222222222221</v>
      </c>
      <c r="F194" s="68">
        <f>F193/E193*100</f>
        <v>96.42857142857143</v>
      </c>
      <c r="G194" s="68">
        <f>G193/F193*100</f>
        <v>95.18518518518519</v>
      </c>
      <c r="H194" s="68">
        <f>H193/G193*100</f>
        <v>95.71984435797665</v>
      </c>
    </row>
    <row r="195" spans="1:9" ht="20.25">
      <c r="A195" s="70" t="s">
        <v>59</v>
      </c>
      <c r="B195" s="62"/>
      <c r="C195" s="62">
        <v>341</v>
      </c>
      <c r="D195" s="69">
        <v>330</v>
      </c>
      <c r="E195" s="69">
        <v>319</v>
      </c>
      <c r="F195" s="69">
        <v>308</v>
      </c>
      <c r="G195" s="69">
        <v>299</v>
      </c>
      <c r="H195" s="69">
        <v>275</v>
      </c>
      <c r="I195" s="59">
        <f t="shared" si="30"/>
        <v>0</v>
      </c>
    </row>
    <row r="196" spans="1:8" ht="18.75">
      <c r="A196" s="67" t="s">
        <v>5</v>
      </c>
      <c r="B196" s="62"/>
      <c r="C196" s="62">
        <v>100.2</v>
      </c>
      <c r="D196" s="68">
        <f>D195/C195*100</f>
        <v>96.7741935483871</v>
      </c>
      <c r="E196" s="68">
        <f>E195/D195*100</f>
        <v>96.66666666666667</v>
      </c>
      <c r="F196" s="68">
        <f>F195/E195*100</f>
        <v>96.55172413793103</v>
      </c>
      <c r="G196" s="68">
        <f>G195/F195*100</f>
        <v>97.07792207792207</v>
      </c>
      <c r="H196" s="68">
        <f>H195/G195*100</f>
        <v>91.9732441471572</v>
      </c>
    </row>
    <row r="197" spans="1:9" ht="20.25">
      <c r="A197" s="70" t="s">
        <v>60</v>
      </c>
      <c r="B197" s="62"/>
      <c r="C197" s="62">
        <v>268</v>
      </c>
      <c r="D197" s="69">
        <v>254</v>
      </c>
      <c r="E197" s="69">
        <v>242</v>
      </c>
      <c r="F197" s="69">
        <v>231</v>
      </c>
      <c r="G197" s="69">
        <v>222</v>
      </c>
      <c r="H197" s="69">
        <v>214</v>
      </c>
      <c r="I197" s="59">
        <f t="shared" si="30"/>
        <v>0</v>
      </c>
    </row>
    <row r="198" spans="1:8" ht="18.75">
      <c r="A198" s="67" t="s">
        <v>5</v>
      </c>
      <c r="B198" s="62"/>
      <c r="C198" s="62">
        <v>100.2</v>
      </c>
      <c r="D198" s="68">
        <f>D197/C197*100</f>
        <v>94.77611940298507</v>
      </c>
      <c r="E198" s="68">
        <f>E197/D197*100</f>
        <v>95.2755905511811</v>
      </c>
      <c r="F198" s="68">
        <f>F197/E197*100</f>
        <v>95.45454545454545</v>
      </c>
      <c r="G198" s="68">
        <f>G197/F197*100</f>
        <v>96.1038961038961</v>
      </c>
      <c r="H198" s="68">
        <f>H197/G197*100</f>
        <v>96.3963963963964</v>
      </c>
    </row>
    <row r="199" spans="1:9" ht="20.25">
      <c r="A199" s="70" t="s">
        <v>61</v>
      </c>
      <c r="B199" s="62"/>
      <c r="C199" s="62">
        <v>496</v>
      </c>
      <c r="D199" s="69">
        <v>485</v>
      </c>
      <c r="E199" s="69">
        <v>471</v>
      </c>
      <c r="F199" s="69">
        <v>462</v>
      </c>
      <c r="G199" s="69">
        <v>458</v>
      </c>
      <c r="H199" s="69">
        <v>451</v>
      </c>
      <c r="I199" s="59">
        <f t="shared" si="30"/>
        <v>0</v>
      </c>
    </row>
    <row r="200" spans="1:8" ht="18.75">
      <c r="A200" s="67" t="s">
        <v>5</v>
      </c>
      <c r="B200" s="62"/>
      <c r="C200" s="62">
        <v>100.2</v>
      </c>
      <c r="D200" s="68">
        <f>D199/C199*100</f>
        <v>97.78225806451613</v>
      </c>
      <c r="E200" s="68">
        <f>E199/D199*100</f>
        <v>97.11340206185567</v>
      </c>
      <c r="F200" s="68">
        <f>F199/E199*100</f>
        <v>98.08917197452229</v>
      </c>
      <c r="G200" s="68">
        <f>G199/F199*100</f>
        <v>99.13419913419914</v>
      </c>
      <c r="H200" s="68">
        <f>H199/G199*100</f>
        <v>98.47161572052401</v>
      </c>
    </row>
    <row r="201" spans="1:9" ht="20.25">
      <c r="A201" s="70" t="s">
        <v>62</v>
      </c>
      <c r="B201" s="62"/>
      <c r="C201" s="62">
        <v>452</v>
      </c>
      <c r="D201" s="69">
        <v>440</v>
      </c>
      <c r="E201" s="69">
        <v>431</v>
      </c>
      <c r="F201" s="69">
        <v>423</v>
      </c>
      <c r="G201" s="69">
        <v>414</v>
      </c>
      <c r="H201" s="69">
        <v>411</v>
      </c>
      <c r="I201" s="59">
        <f t="shared" si="30"/>
        <v>0</v>
      </c>
    </row>
    <row r="202" spans="1:8" ht="18.75">
      <c r="A202" s="67" t="s">
        <v>5</v>
      </c>
      <c r="B202" s="62"/>
      <c r="C202" s="62">
        <v>100.2</v>
      </c>
      <c r="D202" s="68">
        <f>D201/C201*100</f>
        <v>97.34513274336283</v>
      </c>
      <c r="E202" s="68">
        <f>E201/D201*100</f>
        <v>97.95454545454545</v>
      </c>
      <c r="F202" s="68">
        <f>F201/E201*100</f>
        <v>98.14385150812065</v>
      </c>
      <c r="G202" s="68">
        <f>G201/F201*100</f>
        <v>97.87234042553192</v>
      </c>
      <c r="H202" s="68">
        <f>H201/G201*100</f>
        <v>99.27536231884058</v>
      </c>
    </row>
    <row r="203" spans="1:9" ht="20.25">
      <c r="A203" s="70" t="s">
        <v>63</v>
      </c>
      <c r="B203" s="62"/>
      <c r="C203" s="62">
        <v>344</v>
      </c>
      <c r="D203" s="69">
        <v>327</v>
      </c>
      <c r="E203" s="69">
        <v>313</v>
      </c>
      <c r="F203" s="69">
        <v>308</v>
      </c>
      <c r="G203" s="69">
        <v>302</v>
      </c>
      <c r="H203" s="69">
        <v>298</v>
      </c>
      <c r="I203" s="59">
        <f t="shared" si="30"/>
        <v>0</v>
      </c>
    </row>
    <row r="204" spans="1:8" ht="18.75">
      <c r="A204" s="67" t="s">
        <v>5</v>
      </c>
      <c r="B204" s="62"/>
      <c r="C204" s="62">
        <v>100.2</v>
      </c>
      <c r="D204" s="68">
        <f>D203/C203*100</f>
        <v>95.05813953488372</v>
      </c>
      <c r="E204" s="68">
        <f>E203/D203*100</f>
        <v>95.71865443425077</v>
      </c>
      <c r="F204" s="68">
        <f>F203/E203*100</f>
        <v>98.40255591054313</v>
      </c>
      <c r="G204" s="68">
        <f>G203/F203*100</f>
        <v>98.05194805194806</v>
      </c>
      <c r="H204" s="68">
        <f>H203/G203*100</f>
        <v>98.67549668874173</v>
      </c>
    </row>
    <row r="205" spans="1:8" ht="49.5" customHeight="1">
      <c r="A205" s="122" t="s">
        <v>68</v>
      </c>
      <c r="B205" s="122"/>
      <c r="C205" s="122"/>
      <c r="D205" s="122"/>
      <c r="E205" s="122"/>
      <c r="F205" s="122"/>
      <c r="G205" s="122"/>
      <c r="H205" s="122"/>
    </row>
    <row r="206" spans="1:2" ht="43.5" customHeight="1">
      <c r="A206" s="84"/>
      <c r="B206" s="56"/>
    </row>
    <row r="207" spans="1:6" ht="37.5">
      <c r="A207" s="85" t="s">
        <v>69</v>
      </c>
      <c r="B207" s="86"/>
      <c r="F207" s="87" t="s">
        <v>83</v>
      </c>
    </row>
    <row r="208" ht="15.75">
      <c r="A208" s="88" t="s">
        <v>70</v>
      </c>
    </row>
  </sheetData>
  <sheetProtection/>
  <mergeCells count="10">
    <mergeCell ref="A205:H205"/>
    <mergeCell ref="A5:H6"/>
    <mergeCell ref="A7:H7"/>
    <mergeCell ref="G8:H8"/>
    <mergeCell ref="A9:A10"/>
    <mergeCell ref="B9:B10"/>
    <mergeCell ref="C9:C10"/>
    <mergeCell ref="D9:D10"/>
    <mergeCell ref="E9:E10"/>
    <mergeCell ref="F9:H9"/>
  </mergeCells>
  <printOptions/>
  <pageMargins left="0.64" right="0.2362204724409449" top="0.66" bottom="0.7480314960629921" header="0.31496062992125984" footer="0.31496062992125984"/>
  <pageSetup horizontalDpi="600" verticalDpi="600" orientation="portrait" paperSize="9" scale="55" r:id="rId1"/>
  <rowBreaks count="2" manualBreakCount="2">
    <brk id="75" max="7" man="1"/>
    <brk id="142" max="7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4">
      <selection activeCell="E33" sqref="E33"/>
    </sheetView>
  </sheetViews>
  <sheetFormatPr defaultColWidth="33.625" defaultRowHeight="12.75"/>
  <cols>
    <col min="1" max="1" width="73.75390625" style="2" customWidth="1"/>
    <col min="2" max="2" width="9.75390625" style="3" customWidth="1"/>
    <col min="3" max="3" width="14.875" style="3" customWidth="1"/>
    <col min="4" max="8" width="14.875" style="2" customWidth="1"/>
    <col min="9" max="9" width="17.00390625" style="2" customWidth="1"/>
    <col min="10" max="16384" width="33.625" style="2" customWidth="1"/>
  </cols>
  <sheetData>
    <row r="1" spans="1:8" ht="23.25" customHeight="1">
      <c r="A1" s="128" t="s">
        <v>75</v>
      </c>
      <c r="B1" s="129"/>
      <c r="C1" s="129"/>
      <c r="D1" s="129"/>
      <c r="E1" s="129"/>
      <c r="F1" s="129"/>
      <c r="G1" s="129"/>
      <c r="H1" s="129"/>
    </row>
    <row r="2" spans="2:4" ht="18.75">
      <c r="B2" s="90" t="s">
        <v>1</v>
      </c>
      <c r="C2" s="91"/>
      <c r="D2" s="92"/>
    </row>
    <row r="4" spans="1:8" ht="20.25">
      <c r="A4" s="128" t="s">
        <v>71</v>
      </c>
      <c r="B4" s="114"/>
      <c r="C4" s="114"/>
      <c r="D4" s="114"/>
      <c r="E4" s="114"/>
      <c r="F4" s="114"/>
      <c r="G4" s="114"/>
      <c r="H4" s="114"/>
    </row>
    <row r="5" spans="7:8" ht="16.5" thickBot="1">
      <c r="G5" s="119" t="s">
        <v>19</v>
      </c>
      <c r="H5" s="119"/>
    </row>
    <row r="6" spans="1:8" ht="15.75" customHeight="1">
      <c r="A6" s="115"/>
      <c r="B6" s="110" t="s">
        <v>11</v>
      </c>
      <c r="C6" s="117" t="s">
        <v>49</v>
      </c>
      <c r="D6" s="110" t="s">
        <v>72</v>
      </c>
      <c r="E6" s="110" t="s">
        <v>73</v>
      </c>
      <c r="F6" s="110" t="s">
        <v>3</v>
      </c>
      <c r="G6" s="110"/>
      <c r="H6" s="112"/>
    </row>
    <row r="7" spans="1:8" ht="15.75">
      <c r="A7" s="116"/>
      <c r="B7" s="111"/>
      <c r="C7" s="118"/>
      <c r="D7" s="111"/>
      <c r="E7" s="111"/>
      <c r="F7" s="5" t="s">
        <v>41</v>
      </c>
      <c r="G7" s="5" t="s">
        <v>50</v>
      </c>
      <c r="H7" s="29" t="s">
        <v>74</v>
      </c>
    </row>
    <row r="8" spans="1:8" ht="40.5">
      <c r="A8" s="30" t="s">
        <v>12</v>
      </c>
      <c r="B8" s="4"/>
      <c r="C8" s="50">
        <f>поселения!C14</f>
        <v>6986</v>
      </c>
      <c r="D8" s="50">
        <f>поселения!D14</f>
        <v>6989</v>
      </c>
      <c r="E8" s="50">
        <f>поселения!E14</f>
        <v>7043</v>
      </c>
      <c r="F8" s="50">
        <f>поселения!F14</f>
        <v>7043</v>
      </c>
      <c r="G8" s="50">
        <f>поселения!G14</f>
        <v>7043</v>
      </c>
      <c r="H8" s="50">
        <f>поселения!H14</f>
        <v>7043</v>
      </c>
    </row>
    <row r="9" spans="1:8" ht="18.75">
      <c r="A9" s="32" t="s">
        <v>5</v>
      </c>
      <c r="B9" s="4"/>
      <c r="C9" s="49"/>
      <c r="D9" s="20">
        <f>D8/C8*100</f>
        <v>100.04294302891496</v>
      </c>
      <c r="E9" s="20">
        <f>E8/D8*100</f>
        <v>100.77264272428101</v>
      </c>
      <c r="F9" s="20">
        <f>F8/E8*100</f>
        <v>100</v>
      </c>
      <c r="G9" s="20">
        <f>G8/F8*100</f>
        <v>100</v>
      </c>
      <c r="H9" s="33">
        <f>H8/G8*100</f>
        <v>100</v>
      </c>
    </row>
    <row r="10" spans="1:8" ht="18.75">
      <c r="A10" s="34" t="s">
        <v>15</v>
      </c>
      <c r="B10" s="4"/>
      <c r="C10" s="49"/>
      <c r="D10" s="6"/>
      <c r="E10" s="6"/>
      <c r="F10" s="6"/>
      <c r="G10" s="6"/>
      <c r="H10" s="31"/>
    </row>
    <row r="11" spans="1:8" ht="18.75">
      <c r="A11" s="35" t="s">
        <v>18</v>
      </c>
      <c r="B11" s="4"/>
      <c r="C11" s="50">
        <f>поселения!C36</f>
        <v>3441</v>
      </c>
      <c r="D11" s="50">
        <f>поселения!D36</f>
        <v>3443</v>
      </c>
      <c r="E11" s="50">
        <f>поселения!E36</f>
        <v>3453</v>
      </c>
      <c r="F11" s="50">
        <f>поселения!F36</f>
        <v>3453</v>
      </c>
      <c r="G11" s="50">
        <f>поселения!G36</f>
        <v>3453</v>
      </c>
      <c r="H11" s="50">
        <f>поселения!H36</f>
        <v>3453</v>
      </c>
    </row>
    <row r="12" spans="1:8" ht="18.75">
      <c r="A12" s="32" t="s">
        <v>5</v>
      </c>
      <c r="B12" s="4"/>
      <c r="C12" s="49"/>
      <c r="D12" s="20">
        <f>D11/C11*100</f>
        <v>100.05812263876781</v>
      </c>
      <c r="E12" s="20">
        <f>E11/D11*100</f>
        <v>100.29044437990125</v>
      </c>
      <c r="F12" s="20">
        <f>F11/E11*100</f>
        <v>100</v>
      </c>
      <c r="G12" s="20">
        <f>G11/F11*100</f>
        <v>100</v>
      </c>
      <c r="H12" s="33">
        <f>H11/G11*100</f>
        <v>100</v>
      </c>
    </row>
    <row r="13" spans="1:8" ht="40.5">
      <c r="A13" s="30" t="s">
        <v>13</v>
      </c>
      <c r="B13" s="4"/>
      <c r="C13" s="55">
        <f>поселения!C56</f>
        <v>2513898</v>
      </c>
      <c r="D13" s="55">
        <f>поселения!D56</f>
        <v>2805661</v>
      </c>
      <c r="E13" s="55">
        <f>поселения!E56</f>
        <v>3047255.2</v>
      </c>
      <c r="F13" s="55">
        <f>поселения!F56</f>
        <v>3263611</v>
      </c>
      <c r="G13" s="55">
        <f>поселения!G56</f>
        <v>3501856</v>
      </c>
      <c r="H13" s="55">
        <f>поселения!H56</f>
        <v>3764492.93</v>
      </c>
    </row>
    <row r="14" spans="1:8" ht="18.75">
      <c r="A14" s="32" t="s">
        <v>5</v>
      </c>
      <c r="B14" s="4"/>
      <c r="C14" s="4"/>
      <c r="D14" s="20">
        <f>D13/C13*100</f>
        <v>111.60599992521574</v>
      </c>
      <c r="E14" s="20">
        <f>E13/D13*100</f>
        <v>108.61095478035301</v>
      </c>
      <c r="F14" s="20">
        <f>F13/E13*100</f>
        <v>107.10002234141729</v>
      </c>
      <c r="G14" s="20">
        <f>G13/F13*100</f>
        <v>107.30004280534659</v>
      </c>
      <c r="H14" s="33">
        <f>H13/G13*100</f>
        <v>107.49993517723173</v>
      </c>
    </row>
    <row r="15" spans="1:8" ht="20.25">
      <c r="A15" s="36" t="s">
        <v>16</v>
      </c>
      <c r="B15" s="4"/>
      <c r="C15" s="4"/>
      <c r="D15" s="6"/>
      <c r="E15" s="6"/>
      <c r="F15" s="6"/>
      <c r="G15" s="6"/>
      <c r="H15" s="31"/>
    </row>
    <row r="16" spans="1:8" ht="18.75">
      <c r="A16" s="35" t="s">
        <v>18</v>
      </c>
      <c r="B16" s="4"/>
      <c r="C16" s="51">
        <f>поселения!C67</f>
        <v>1260941.29</v>
      </c>
      <c r="D16" s="51">
        <f>поселения!D67</f>
        <v>1407330.108747755</v>
      </c>
      <c r="E16" s="51">
        <f>поселения!E67</f>
        <v>1528503.58</v>
      </c>
      <c r="F16" s="51">
        <f>поселения!F67</f>
        <v>1589643.7276693927</v>
      </c>
      <c r="G16" s="51">
        <f>поселения!G67</f>
        <v>1653229.4</v>
      </c>
      <c r="H16" s="51">
        <f>поселения!H67</f>
        <v>1714398.9674168865</v>
      </c>
    </row>
    <row r="17" spans="1:8" ht="18.75">
      <c r="A17" s="32" t="s">
        <v>5</v>
      </c>
      <c r="B17" s="4"/>
      <c r="C17" s="49"/>
      <c r="D17" s="20">
        <f>D16/C16*100</f>
        <v>111.60948728610155</v>
      </c>
      <c r="E17" s="20">
        <f>E16/D16*100</f>
        <v>108.61016690391607</v>
      </c>
      <c r="F17" s="20">
        <f>F16/E16*100</f>
        <v>104.00000029240314</v>
      </c>
      <c r="G17" s="20">
        <f>G16/F16*100</f>
        <v>103.99999517022795</v>
      </c>
      <c r="H17" s="33">
        <f>H16/G16*100</f>
        <v>103.70000481584023</v>
      </c>
    </row>
    <row r="18" spans="1:8" ht="20.25">
      <c r="A18" s="30" t="s">
        <v>14</v>
      </c>
      <c r="B18" s="4"/>
      <c r="C18" s="51">
        <f>поселения!C80</f>
        <v>29987.33180647008</v>
      </c>
      <c r="D18" s="51">
        <f>поселения!D80</f>
        <v>33453.295655077025</v>
      </c>
      <c r="E18" s="51">
        <f>поселения!E80</f>
        <v>36055.364664678884</v>
      </c>
      <c r="F18" s="51">
        <f>поселения!F80</f>
        <v>38615.30361115055</v>
      </c>
      <c r="G18" s="51">
        <f>поселения!G80</f>
        <v>41434.23730417909</v>
      </c>
      <c r="H18" s="51">
        <f>поселения!H80</f>
        <v>44541.77824317289</v>
      </c>
    </row>
    <row r="19" spans="1:8" ht="18.75">
      <c r="A19" s="32" t="s">
        <v>5</v>
      </c>
      <c r="B19" s="4"/>
      <c r="C19" s="49"/>
      <c r="D19" s="20">
        <f>D18/C18*100</f>
        <v>111.55809350086668</v>
      </c>
      <c r="E19" s="20">
        <f>E18/D18*100</f>
        <v>107.77821424959355</v>
      </c>
      <c r="F19" s="20">
        <f>F18/E18*100</f>
        <v>107.10002234141727</v>
      </c>
      <c r="G19" s="20">
        <f>G18/F18*100</f>
        <v>107.30004280534659</v>
      </c>
      <c r="H19" s="33">
        <f>H18/G18*100</f>
        <v>107.49993517723173</v>
      </c>
    </row>
    <row r="20" spans="1:8" ht="18.75">
      <c r="A20" s="35" t="s">
        <v>6</v>
      </c>
      <c r="B20" s="4"/>
      <c r="C20" s="52">
        <f>поселения!C101</f>
        <v>30537.181294197424</v>
      </c>
      <c r="D20" s="52">
        <f>поселения!D101</f>
        <v>34062.59339596657</v>
      </c>
      <c r="E20" s="52">
        <f>поселения!E101</f>
        <v>36888.29954628825</v>
      </c>
      <c r="F20" s="52">
        <f>поселения!F101</f>
        <v>38363.83163600234</v>
      </c>
      <c r="G20" s="52">
        <f>поселения!G101</f>
        <v>39898.38304855681</v>
      </c>
      <c r="H20" s="52">
        <f>поселения!H101</f>
        <v>41374.62514279579</v>
      </c>
    </row>
    <row r="21" spans="1:8" ht="18.75">
      <c r="A21" s="32" t="s">
        <v>5</v>
      </c>
      <c r="B21" s="4"/>
      <c r="C21" s="4"/>
      <c r="D21" s="20">
        <f>D20/C20*100</f>
        <v>111.54465458944973</v>
      </c>
      <c r="E21" s="20">
        <f>E20/D20*100</f>
        <v>108.29562833773039</v>
      </c>
      <c r="F21" s="20">
        <f>F20/E20*100</f>
        <v>104.00000029240317</v>
      </c>
      <c r="G21" s="20">
        <f>G20/F20*100</f>
        <v>103.99999517022793</v>
      </c>
      <c r="H21" s="33">
        <f>H20/G20*100</f>
        <v>103.70000481584023</v>
      </c>
    </row>
    <row r="22" spans="1:8" ht="20.25">
      <c r="A22" s="30" t="s">
        <v>0</v>
      </c>
      <c r="B22" s="4"/>
      <c r="C22" s="49">
        <f>поселения!C123</f>
        <v>28396</v>
      </c>
      <c r="D22" s="89">
        <f>поселения!D123</f>
        <v>26503.4</v>
      </c>
      <c r="E22" s="89">
        <f>поселения!E123</f>
        <v>28041.1</v>
      </c>
      <c r="F22" s="89">
        <f>поселения!F123</f>
        <v>30032.2</v>
      </c>
      <c r="G22" s="89">
        <f>поселения!G123</f>
        <v>32224.7</v>
      </c>
      <c r="H22" s="89">
        <f>поселения!H123</f>
        <v>34641.6</v>
      </c>
    </row>
    <row r="23" spans="1:8" ht="18.75">
      <c r="A23" s="32" t="s">
        <v>5</v>
      </c>
      <c r="B23" s="4"/>
      <c r="C23" s="49"/>
      <c r="D23" s="20">
        <f>D22/C22*100</f>
        <v>93.33497675728977</v>
      </c>
      <c r="E23" s="20">
        <f>E22/D22*100</f>
        <v>105.80189711508712</v>
      </c>
      <c r="F23" s="20">
        <f>F22/E22*100</f>
        <v>107.1006486906719</v>
      </c>
      <c r="G23" s="20">
        <f>G22/F22*100</f>
        <v>107.3004974660531</v>
      </c>
      <c r="H23" s="33">
        <f>H22/G22*100</f>
        <v>107.50014740245834</v>
      </c>
    </row>
    <row r="24" spans="1:8" ht="20.25">
      <c r="A24" s="30" t="s">
        <v>7</v>
      </c>
      <c r="B24" s="4"/>
      <c r="C24" s="49">
        <f>поселения!C146</f>
        <v>20</v>
      </c>
      <c r="D24" s="49">
        <f>поселения!D146</f>
        <v>20</v>
      </c>
      <c r="E24" s="49">
        <f>поселения!E146</f>
        <v>20</v>
      </c>
      <c r="F24" s="49">
        <f>поселения!F146</f>
        <v>20</v>
      </c>
      <c r="G24" s="49">
        <f>поселения!G146</f>
        <v>20</v>
      </c>
      <c r="H24" s="49">
        <f>поселения!H146</f>
        <v>20</v>
      </c>
    </row>
    <row r="25" spans="1:8" ht="18.75">
      <c r="A25" s="32" t="s">
        <v>5</v>
      </c>
      <c r="B25" s="4"/>
      <c r="C25" s="49"/>
      <c r="D25" s="20">
        <f>D24/C24*100</f>
        <v>100</v>
      </c>
      <c r="E25" s="20">
        <f>E24/D24*100</f>
        <v>100</v>
      </c>
      <c r="F25" s="20">
        <f>F24/E24*100</f>
        <v>100</v>
      </c>
      <c r="G25" s="20">
        <f>G24/F24*100</f>
        <v>100</v>
      </c>
      <c r="H25" s="33">
        <f>H24/G24*100</f>
        <v>100</v>
      </c>
    </row>
    <row r="26" spans="1:8" ht="20.25">
      <c r="A26" s="30" t="s">
        <v>8</v>
      </c>
      <c r="B26" s="4"/>
      <c r="C26" s="49">
        <f>поселения!C167</f>
        <v>18475</v>
      </c>
      <c r="D26" s="89">
        <f>поселения!D167</f>
        <v>19269.428571428572</v>
      </c>
      <c r="E26" s="89">
        <f>поселения!E167</f>
        <v>20329.214285714286</v>
      </c>
      <c r="F26" s="89">
        <f>поселения!F167</f>
        <v>21101.71428571429</v>
      </c>
      <c r="G26" s="89">
        <f>поселения!G167</f>
        <v>21924.714285714286</v>
      </c>
      <c r="H26" s="89">
        <f>поселения!H167</f>
        <v>22779.785714285714</v>
      </c>
    </row>
    <row r="27" spans="1:8" ht="18.75">
      <c r="A27" s="32" t="s">
        <v>5</v>
      </c>
      <c r="B27" s="4"/>
      <c r="C27" s="4"/>
      <c r="D27" s="20">
        <f>D26/C26*100</f>
        <v>104.30001933114248</v>
      </c>
      <c r="E27" s="20">
        <f>E26/D26*100</f>
        <v>105.49982948563972</v>
      </c>
      <c r="F27" s="20">
        <f>F26/E26*100</f>
        <v>103.7999501069889</v>
      </c>
      <c r="G27" s="20">
        <f>G26/F26*100</f>
        <v>103.90015706239166</v>
      </c>
      <c r="H27" s="20">
        <f>H26/G26*100</f>
        <v>103.90003453376164</v>
      </c>
    </row>
    <row r="28" spans="1:8" ht="16.5" thickBot="1">
      <c r="A28" s="26" t="s">
        <v>31</v>
      </c>
      <c r="B28" s="27" t="s">
        <v>32</v>
      </c>
      <c r="C28" s="27">
        <f>поселения!C187</f>
        <v>7682</v>
      </c>
      <c r="D28" s="27">
        <f>поселения!D187</f>
        <v>7672</v>
      </c>
      <c r="E28" s="27">
        <f>поселения!E187</f>
        <v>7632</v>
      </c>
      <c r="F28" s="27">
        <f>поселения!F187</f>
        <v>7559</v>
      </c>
      <c r="G28" s="27">
        <f>поселения!G187</f>
        <v>7481</v>
      </c>
      <c r="H28" s="27">
        <f>поселения!H187</f>
        <v>7412</v>
      </c>
    </row>
    <row r="29" spans="1:8" ht="15.75">
      <c r="A29" s="113"/>
      <c r="B29" s="113"/>
      <c r="C29" s="113"/>
      <c r="D29" s="113"/>
      <c r="E29" s="113"/>
      <c r="F29" s="113"/>
      <c r="G29" s="113"/>
      <c r="H29" s="113"/>
    </row>
    <row r="30" spans="1:8" ht="15.75">
      <c r="A30" s="109"/>
      <c r="B30" s="109"/>
      <c r="C30" s="109"/>
      <c r="D30" s="109"/>
      <c r="E30" s="109"/>
      <c r="F30" s="109"/>
      <c r="G30" s="109"/>
      <c r="H30" s="109"/>
    </row>
    <row r="31" spans="2:7" ht="18.75">
      <c r="B31" s="1" t="s">
        <v>2</v>
      </c>
      <c r="D31" s="2" t="s">
        <v>82</v>
      </c>
      <c r="F31" s="1" t="s">
        <v>4</v>
      </c>
      <c r="G31" s="2" t="s">
        <v>51</v>
      </c>
    </row>
    <row r="32" ht="15.75">
      <c r="A32" s="38"/>
    </row>
    <row r="33" ht="15.75">
      <c r="A33" s="38"/>
    </row>
    <row r="34" ht="15.75">
      <c r="A34" s="38"/>
    </row>
  </sheetData>
  <sheetProtection/>
  <mergeCells count="11">
    <mergeCell ref="A30:H30"/>
    <mergeCell ref="A4:H4"/>
    <mergeCell ref="G5:H5"/>
    <mergeCell ref="A6:A7"/>
    <mergeCell ref="B6:B7"/>
    <mergeCell ref="C6:C7"/>
    <mergeCell ref="D6:D7"/>
    <mergeCell ref="E6:E7"/>
    <mergeCell ref="F6:H6"/>
    <mergeCell ref="A1:H1"/>
    <mergeCell ref="A29:H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chebotarevsv</dc:creator>
  <cp:keywords/>
  <dc:description/>
  <cp:lastModifiedBy>kuvshinovaon</cp:lastModifiedBy>
  <cp:lastPrinted>2021-09-03T06:11:04Z</cp:lastPrinted>
  <dcterms:created xsi:type="dcterms:W3CDTF">2005-05-12T05:09:38Z</dcterms:created>
  <dcterms:modified xsi:type="dcterms:W3CDTF">2021-11-22T05:25:44Z</dcterms:modified>
  <cp:category/>
  <cp:version/>
  <cp:contentType/>
  <cp:contentStatus/>
</cp:coreProperties>
</file>